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05" yWindow="90" windowWidth="19440" windowHeight="12090" tabRatio="613"/>
  </bookViews>
  <sheets>
    <sheet name="МП" sheetId="12" r:id="rId1"/>
  </sheets>
  <calcPr calcId="125725"/>
</workbook>
</file>

<file path=xl/calcChain.xml><?xml version="1.0" encoding="utf-8"?>
<calcChain xmlns="http://schemas.openxmlformats.org/spreadsheetml/2006/main">
  <c r="I265" i="12"/>
  <c r="H265"/>
  <c r="I267"/>
  <c r="H267"/>
  <c r="I266"/>
  <c r="H266"/>
  <c r="I262"/>
  <c r="H262"/>
  <c r="I264"/>
  <c r="J264"/>
  <c r="K264"/>
  <c r="L264"/>
  <c r="H264"/>
  <c r="I250"/>
  <c r="H250"/>
  <c r="I252"/>
  <c r="H252"/>
  <c r="I259"/>
  <c r="H259"/>
  <c r="I256"/>
  <c r="H256"/>
  <c r="I253"/>
  <c r="H253"/>
  <c r="I241"/>
  <c r="H241"/>
  <c r="I243"/>
  <c r="H243"/>
  <c r="I244"/>
  <c r="H244"/>
  <c r="G266"/>
  <c r="F266"/>
  <c r="G259"/>
  <c r="F259"/>
  <c r="G256"/>
  <c r="F256"/>
  <c r="G253"/>
  <c r="F253"/>
  <c r="G252"/>
  <c r="G264" s="1"/>
  <c r="G267" s="1"/>
  <c r="G265" s="1"/>
  <c r="F252"/>
  <c r="F264" s="1"/>
  <c r="F267" s="1"/>
  <c r="F265" s="1"/>
  <c r="G250"/>
  <c r="G262" s="1"/>
  <c r="F250"/>
  <c r="F262" s="1"/>
  <c r="G246"/>
  <c r="G244"/>
  <c r="F244"/>
  <c r="G243"/>
  <c r="F243"/>
  <c r="G241"/>
  <c r="F241"/>
  <c r="I61"/>
  <c r="I62"/>
  <c r="I203"/>
  <c r="I151"/>
  <c r="I118"/>
  <c r="I114"/>
  <c r="I108"/>
  <c r="I54"/>
  <c r="I22"/>
  <c r="I51"/>
  <c r="H51"/>
  <c r="I45"/>
  <c r="I202"/>
  <c r="F131" l="1"/>
  <c r="F130"/>
  <c r="L129"/>
  <c r="K129"/>
  <c r="J129"/>
  <c r="I129"/>
  <c r="H129"/>
  <c r="G129"/>
  <c r="F129" l="1"/>
  <c r="I96"/>
  <c r="J96"/>
  <c r="K96"/>
  <c r="L96"/>
  <c r="I111"/>
  <c r="J111"/>
  <c r="K111"/>
  <c r="L111"/>
  <c r="J61" l="1"/>
  <c r="I90"/>
  <c r="I228" l="1"/>
  <c r="J228"/>
  <c r="K228"/>
  <c r="I227"/>
  <c r="J227"/>
  <c r="K227"/>
  <c r="L227"/>
  <c r="J226" l="1"/>
  <c r="K226"/>
  <c r="I226"/>
  <c r="K136"/>
  <c r="J28"/>
  <c r="J22" s="1"/>
  <c r="H228"/>
  <c r="F228" s="1"/>
  <c r="H62"/>
  <c r="H61"/>
  <c r="H114"/>
  <c r="F114" s="1"/>
  <c r="F56"/>
  <c r="F55"/>
  <c r="F116"/>
  <c r="F115"/>
  <c r="I23"/>
  <c r="J23"/>
  <c r="K23"/>
  <c r="L23"/>
  <c r="H23"/>
  <c r="H22"/>
  <c r="H54"/>
  <c r="G54"/>
  <c r="H227"/>
  <c r="F227" s="1"/>
  <c r="H45"/>
  <c r="F231"/>
  <c r="F230"/>
  <c r="L229"/>
  <c r="K229"/>
  <c r="J229"/>
  <c r="I229"/>
  <c r="H229"/>
  <c r="G229"/>
  <c r="G222"/>
  <c r="H222"/>
  <c r="I222"/>
  <c r="J222"/>
  <c r="K222"/>
  <c r="L222"/>
  <c r="F223"/>
  <c r="F224"/>
  <c r="L226"/>
  <c r="G226"/>
  <c r="H226" l="1"/>
  <c r="F54"/>
  <c r="F229"/>
  <c r="F222"/>
  <c r="F226"/>
  <c r="H111"/>
  <c r="G111"/>
  <c r="F113"/>
  <c r="F112"/>
  <c r="O111"/>
  <c r="G22"/>
  <c r="F52"/>
  <c r="F53"/>
  <c r="G51"/>
  <c r="F51" s="1"/>
  <c r="F111" l="1"/>
  <c r="H108"/>
  <c r="F110"/>
  <c r="F109"/>
  <c r="L108"/>
  <c r="K108"/>
  <c r="J108"/>
  <c r="G108"/>
  <c r="H203"/>
  <c r="H202"/>
  <c r="F108" l="1"/>
  <c r="F215"/>
  <c r="F214"/>
  <c r="L213"/>
  <c r="K213"/>
  <c r="J213"/>
  <c r="I213"/>
  <c r="H213"/>
  <c r="G213"/>
  <c r="H175"/>
  <c r="L183"/>
  <c r="K183"/>
  <c r="J183"/>
  <c r="I183"/>
  <c r="H183"/>
  <c r="G183"/>
  <c r="H118"/>
  <c r="F128"/>
  <c r="L126"/>
  <c r="F127"/>
  <c r="K126"/>
  <c r="J126"/>
  <c r="I126"/>
  <c r="H126"/>
  <c r="G126"/>
  <c r="H96"/>
  <c r="H90"/>
  <c r="H195"/>
  <c r="H152"/>
  <c r="H151"/>
  <c r="F213" l="1"/>
  <c r="F183"/>
  <c r="F126"/>
  <c r="F170"/>
  <c r="F169"/>
  <c r="L168"/>
  <c r="I168"/>
  <c r="H168"/>
  <c r="G168"/>
  <c r="H66"/>
  <c r="H72"/>
  <c r="I72"/>
  <c r="J72"/>
  <c r="K72"/>
  <c r="L72"/>
  <c r="I105"/>
  <c r="J105"/>
  <c r="K105"/>
  <c r="L105"/>
  <c r="H105"/>
  <c r="J202"/>
  <c r="K202"/>
  <c r="I137"/>
  <c r="J137"/>
  <c r="I136"/>
  <c r="J136"/>
  <c r="I135"/>
  <c r="J135"/>
  <c r="H137"/>
  <c r="H136"/>
  <c r="G191"/>
  <c r="G137"/>
  <c r="G136"/>
  <c r="F168" l="1"/>
  <c r="G61"/>
  <c r="F194"/>
  <c r="F197"/>
  <c r="G195"/>
  <c r="I152"/>
  <c r="J152"/>
  <c r="K152"/>
  <c r="L152"/>
  <c r="G151"/>
  <c r="G152"/>
  <c r="K196" l="1"/>
  <c r="K195" s="1"/>
  <c r="J195"/>
  <c r="I195"/>
  <c r="G90"/>
  <c r="G62"/>
  <c r="F107"/>
  <c r="F106"/>
  <c r="G105"/>
  <c r="F105" s="1"/>
  <c r="F104"/>
  <c r="F103"/>
  <c r="G102"/>
  <c r="F102" s="1"/>
  <c r="F100"/>
  <c r="F101"/>
  <c r="G99"/>
  <c r="F99" s="1"/>
  <c r="G23"/>
  <c r="L196" l="1"/>
  <c r="L195" s="1"/>
  <c r="F195" s="1"/>
  <c r="F50"/>
  <c r="F49"/>
  <c r="G48"/>
  <c r="F48" s="1"/>
  <c r="F196" l="1"/>
  <c r="J62"/>
  <c r="K62"/>
  <c r="L62"/>
  <c r="G119" l="1"/>
  <c r="G203"/>
  <c r="G202"/>
  <c r="G190"/>
  <c r="F97"/>
  <c r="F98"/>
  <c r="G96"/>
  <c r="F96" s="1"/>
  <c r="F46"/>
  <c r="F47"/>
  <c r="G45"/>
  <c r="F45" s="1"/>
  <c r="L165" l="1"/>
  <c r="F167"/>
  <c r="F166"/>
  <c r="I165"/>
  <c r="H165"/>
  <c r="G165"/>
  <c r="L162"/>
  <c r="L159"/>
  <c r="G159"/>
  <c r="H159"/>
  <c r="I159"/>
  <c r="F164"/>
  <c r="F163"/>
  <c r="I162"/>
  <c r="H162"/>
  <c r="G162"/>
  <c r="F161"/>
  <c r="F160"/>
  <c r="L93"/>
  <c r="F95"/>
  <c r="F94"/>
  <c r="I93"/>
  <c r="H93"/>
  <c r="G93"/>
  <c r="H119"/>
  <c r="I119"/>
  <c r="J119"/>
  <c r="K119"/>
  <c r="L119"/>
  <c r="F92"/>
  <c r="F91"/>
  <c r="F90"/>
  <c r="H219"/>
  <c r="I219"/>
  <c r="J219"/>
  <c r="K219"/>
  <c r="G219"/>
  <c r="L220"/>
  <c r="L219" s="1"/>
  <c r="H201"/>
  <c r="I201"/>
  <c r="J201"/>
  <c r="K201"/>
  <c r="G201"/>
  <c r="L202"/>
  <c r="L201" s="1"/>
  <c r="H210"/>
  <c r="I210"/>
  <c r="J210"/>
  <c r="K210"/>
  <c r="L210"/>
  <c r="G210"/>
  <c r="H207"/>
  <c r="I207"/>
  <c r="J207"/>
  <c r="K207"/>
  <c r="L207"/>
  <c r="G207"/>
  <c r="H204"/>
  <c r="I204"/>
  <c r="J204"/>
  <c r="K204"/>
  <c r="L204"/>
  <c r="G204"/>
  <c r="H135"/>
  <c r="K135"/>
  <c r="G135"/>
  <c r="L136"/>
  <c r="F136" s="1"/>
  <c r="H144"/>
  <c r="I144"/>
  <c r="J144"/>
  <c r="K144"/>
  <c r="L144"/>
  <c r="G144"/>
  <c r="H141"/>
  <c r="I141"/>
  <c r="J141"/>
  <c r="K141"/>
  <c r="L141"/>
  <c r="G141"/>
  <c r="H138"/>
  <c r="I138"/>
  <c r="J138"/>
  <c r="K138"/>
  <c r="L138"/>
  <c r="G138"/>
  <c r="J84"/>
  <c r="K84"/>
  <c r="L84"/>
  <c r="F221"/>
  <c r="F212"/>
  <c r="F211"/>
  <c r="F209"/>
  <c r="F208"/>
  <c r="F206"/>
  <c r="F205"/>
  <c r="F203"/>
  <c r="F200"/>
  <c r="F146"/>
  <c r="F145"/>
  <c r="F143"/>
  <c r="F142"/>
  <c r="F140"/>
  <c r="F139"/>
  <c r="F137"/>
  <c r="F89"/>
  <c r="H87"/>
  <c r="I87"/>
  <c r="G87"/>
  <c r="F86"/>
  <c r="F85"/>
  <c r="I84"/>
  <c r="H84"/>
  <c r="G84"/>
  <c r="H190"/>
  <c r="H233" s="1"/>
  <c r="L191"/>
  <c r="K191"/>
  <c r="J191"/>
  <c r="I191"/>
  <c r="H191"/>
  <c r="F182"/>
  <c r="K181"/>
  <c r="I180"/>
  <c r="H180"/>
  <c r="G180"/>
  <c r="F179"/>
  <c r="I177"/>
  <c r="H177"/>
  <c r="G177"/>
  <c r="L176"/>
  <c r="K176"/>
  <c r="J176"/>
  <c r="I176"/>
  <c r="H176"/>
  <c r="G176"/>
  <c r="G234" s="1"/>
  <c r="I175"/>
  <c r="G175"/>
  <c r="F158"/>
  <c r="K157"/>
  <c r="I156"/>
  <c r="H156"/>
  <c r="G156"/>
  <c r="F155"/>
  <c r="I153"/>
  <c r="H153"/>
  <c r="G153"/>
  <c r="H150"/>
  <c r="G150"/>
  <c r="F125"/>
  <c r="J118"/>
  <c r="H123"/>
  <c r="F122"/>
  <c r="L120"/>
  <c r="K120"/>
  <c r="J120"/>
  <c r="I120"/>
  <c r="H120"/>
  <c r="F83"/>
  <c r="G81"/>
  <c r="F80"/>
  <c r="F79"/>
  <c r="L78"/>
  <c r="K78"/>
  <c r="J78"/>
  <c r="I78"/>
  <c r="H78"/>
  <c r="G78"/>
  <c r="F77"/>
  <c r="K76"/>
  <c r="I75"/>
  <c r="H75"/>
  <c r="G75"/>
  <c r="F74"/>
  <c r="G72"/>
  <c r="F71"/>
  <c r="F70"/>
  <c r="L69"/>
  <c r="K69"/>
  <c r="J69"/>
  <c r="I69"/>
  <c r="H69"/>
  <c r="G69"/>
  <c r="F68"/>
  <c r="F67"/>
  <c r="L66"/>
  <c r="K66"/>
  <c r="J66"/>
  <c r="I66"/>
  <c r="G66"/>
  <c r="F65"/>
  <c r="L63"/>
  <c r="G63"/>
  <c r="K63"/>
  <c r="J63"/>
  <c r="I63"/>
  <c r="H63"/>
  <c r="F44"/>
  <c r="F43"/>
  <c r="L42"/>
  <c r="K42"/>
  <c r="J42"/>
  <c r="I42"/>
  <c r="H42"/>
  <c r="G42"/>
  <c r="G39"/>
  <c r="K40"/>
  <c r="L40" s="1"/>
  <c r="L39" s="1"/>
  <c r="J39"/>
  <c r="F38"/>
  <c r="K37"/>
  <c r="L37" s="1"/>
  <c r="L36" s="1"/>
  <c r="J36"/>
  <c r="I36"/>
  <c r="H36"/>
  <c r="G36"/>
  <c r="F35"/>
  <c r="I33"/>
  <c r="H33"/>
  <c r="G33"/>
  <c r="F32"/>
  <c r="H30"/>
  <c r="F29"/>
  <c r="K28"/>
  <c r="L27" s="1"/>
  <c r="J27"/>
  <c r="F26"/>
  <c r="I24"/>
  <c r="H24"/>
  <c r="G24"/>
  <c r="I234" l="1"/>
  <c r="J234"/>
  <c r="H234"/>
  <c r="K234"/>
  <c r="I60"/>
  <c r="L234"/>
  <c r="H60"/>
  <c r="K153"/>
  <c r="J151"/>
  <c r="J150" s="1"/>
  <c r="H27"/>
  <c r="H21"/>
  <c r="I27"/>
  <c r="K25"/>
  <c r="F66"/>
  <c r="G174"/>
  <c r="I174"/>
  <c r="H174"/>
  <c r="J177"/>
  <c r="J180"/>
  <c r="F204"/>
  <c r="F210"/>
  <c r="F165"/>
  <c r="I39"/>
  <c r="J75"/>
  <c r="H81"/>
  <c r="F121"/>
  <c r="K39"/>
  <c r="F84"/>
  <c r="F220"/>
  <c r="F141"/>
  <c r="F159"/>
  <c r="F93"/>
  <c r="F152"/>
  <c r="F207"/>
  <c r="F201"/>
  <c r="F219"/>
  <c r="F162"/>
  <c r="F178"/>
  <c r="K175"/>
  <c r="K174" s="1"/>
  <c r="K177"/>
  <c r="L180"/>
  <c r="K180"/>
  <c r="F40"/>
  <c r="F42"/>
  <c r="F62"/>
  <c r="F78"/>
  <c r="I150"/>
  <c r="J175"/>
  <c r="J174" s="1"/>
  <c r="F176"/>
  <c r="F191"/>
  <c r="F202"/>
  <c r="F138"/>
  <c r="F144"/>
  <c r="L135"/>
  <c r="F135" s="1"/>
  <c r="H189"/>
  <c r="G118"/>
  <c r="G117" s="1"/>
  <c r="J117"/>
  <c r="H117"/>
  <c r="F119"/>
  <c r="H192"/>
  <c r="J24"/>
  <c r="K27"/>
  <c r="F64"/>
  <c r="F69"/>
  <c r="J153"/>
  <c r="J156"/>
  <c r="L87"/>
  <c r="K87"/>
  <c r="F88"/>
  <c r="J87"/>
  <c r="H39"/>
  <c r="F41"/>
  <c r="I81"/>
  <c r="G120"/>
  <c r="F120" s="1"/>
  <c r="F23"/>
  <c r="F28"/>
  <c r="G60"/>
  <c r="K31"/>
  <c r="J30"/>
  <c r="L33"/>
  <c r="K33"/>
  <c r="K75"/>
  <c r="L76"/>
  <c r="K118"/>
  <c r="K117" s="1"/>
  <c r="J123"/>
  <c r="K156"/>
  <c r="L157"/>
  <c r="K193"/>
  <c r="J192"/>
  <c r="J190"/>
  <c r="J189" s="1"/>
  <c r="F63"/>
  <c r="G27"/>
  <c r="G30"/>
  <c r="I30"/>
  <c r="J33"/>
  <c r="K36"/>
  <c r="F36" s="1"/>
  <c r="F37"/>
  <c r="G123"/>
  <c r="I123"/>
  <c r="I190"/>
  <c r="I189" s="1"/>
  <c r="G192"/>
  <c r="I192"/>
  <c r="I233" l="1"/>
  <c r="L75"/>
  <c r="L61"/>
  <c r="I117"/>
  <c r="I232"/>
  <c r="L22"/>
  <c r="K22"/>
  <c r="K151"/>
  <c r="K150" s="1"/>
  <c r="F154"/>
  <c r="L177"/>
  <c r="F177" s="1"/>
  <c r="K24"/>
  <c r="H232"/>
  <c r="F157"/>
  <c r="L151"/>
  <c r="L150" s="1"/>
  <c r="K82"/>
  <c r="J233"/>
  <c r="J81"/>
  <c r="F181"/>
  <c r="G233"/>
  <c r="F34"/>
  <c r="F27"/>
  <c r="F87"/>
  <c r="L156"/>
  <c r="F156" s="1"/>
  <c r="F76"/>
  <c r="F180"/>
  <c r="L175"/>
  <c r="L174" s="1"/>
  <c r="F174" s="1"/>
  <c r="F39"/>
  <c r="F33"/>
  <c r="I21"/>
  <c r="K30"/>
  <c r="L24"/>
  <c r="G189"/>
  <c r="G21"/>
  <c r="K192"/>
  <c r="K190"/>
  <c r="K189" s="1"/>
  <c r="L153"/>
  <c r="F153" s="1"/>
  <c r="L118"/>
  <c r="K123"/>
  <c r="J21"/>
  <c r="F25"/>
  <c r="F75"/>
  <c r="K81" l="1"/>
  <c r="K61"/>
  <c r="J60"/>
  <c r="J232"/>
  <c r="F24"/>
  <c r="F22"/>
  <c r="F72"/>
  <c r="F73"/>
  <c r="F175"/>
  <c r="L117"/>
  <c r="F117" s="1"/>
  <c r="F118"/>
  <c r="F234"/>
  <c r="F151"/>
  <c r="K21"/>
  <c r="L123"/>
  <c r="F123" s="1"/>
  <c r="F124"/>
  <c r="G232"/>
  <c r="L30"/>
  <c r="F30" s="1"/>
  <c r="F31"/>
  <c r="L192"/>
  <c r="F192" s="1"/>
  <c r="L190"/>
  <c r="L233" s="1"/>
  <c r="F193"/>
  <c r="F150"/>
  <c r="K60" l="1"/>
  <c r="K233"/>
  <c r="K232" s="1"/>
  <c r="L81"/>
  <c r="F81" s="1"/>
  <c r="F82"/>
  <c r="L21"/>
  <c r="F21" s="1"/>
  <c r="L189"/>
  <c r="F189" s="1"/>
  <c r="F190"/>
  <c r="L232" l="1"/>
  <c r="L60"/>
  <c r="F60"/>
  <c r="F61"/>
  <c r="F233" l="1"/>
  <c r="F232"/>
</calcChain>
</file>

<file path=xl/sharedStrings.xml><?xml version="1.0" encoding="utf-8"?>
<sst xmlns="http://schemas.openxmlformats.org/spreadsheetml/2006/main" count="525" uniqueCount="210">
  <si>
    <t>Наименование показателя</t>
  </si>
  <si>
    <t>Финансовое обеспечение</t>
  </si>
  <si>
    <t>Источник</t>
  </si>
  <si>
    <t>Объем (рублей)</t>
  </si>
  <si>
    <t>Наименование</t>
  </si>
  <si>
    <t>Значение</t>
  </si>
  <si>
    <t>Всего</t>
  </si>
  <si>
    <t>Всего, из них расходы за счет:</t>
  </si>
  <si>
    <t>1.1</t>
  </si>
  <si>
    <t>2</t>
  </si>
  <si>
    <t>2.1</t>
  </si>
  <si>
    <t>3</t>
  </si>
  <si>
    <t>3.1</t>
  </si>
  <si>
    <t>4.1</t>
  </si>
  <si>
    <t>5</t>
  </si>
  <si>
    <t>5.1</t>
  </si>
  <si>
    <t>процентов</t>
  </si>
  <si>
    <t>6</t>
  </si>
  <si>
    <t>7</t>
  </si>
  <si>
    <t>7.1</t>
  </si>
  <si>
    <t>8.1</t>
  </si>
  <si>
    <t>9</t>
  </si>
  <si>
    <t>9.1</t>
  </si>
  <si>
    <t>6.1</t>
  </si>
  <si>
    <t>единиц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</si>
  <si>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выпускников,сдавших единый государственный экзамен по данным предметам</t>
  </si>
  <si>
    <t>Доля детей,прошедших оздоровление в учреждении с круглосуточным пребыванием в общей численности детей, имевших возможность пройти оздоровление согласно предельной наполняемости</t>
  </si>
  <si>
    <t>Общее количество проверок в отношении учреждений, деятельность которых подлежит инспекторскому контролю в сфере образования</t>
  </si>
  <si>
    <t>Доля муниципальных образовательных организаций Одесского района,допущенных муниципальными комиссиями по проверке готовности образовательных оргагнизаций к началу нового учебного года в общем количестве муниципальных образовательных организаций Одесского района</t>
  </si>
  <si>
    <t>Количество муниципальных общеобразовательных организаций, в которых обновлена  материально-техническая база для формирования у обучающихся современных технологических и гуманитарных навыков</t>
  </si>
  <si>
    <t>человек</t>
  </si>
  <si>
    <t>Доля муниципальных общеобразовательных организаций, в которых проведены мероприятия по ремонту зданий, сооружений,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субсидии на ремонт зданий, сооружений, установку систем и оборудования пожарной и  общей безопасности в зданиях муниципальных общеобразовательных организаций для создания центров образования цифрового и гуманитарного профилей, в общем количестве муниципальных образовательных организаций района, которым предоставлена субсидия</t>
  </si>
  <si>
    <t xml:space="preserve">№ </t>
  </si>
  <si>
    <t>п/п</t>
  </si>
  <si>
    <t xml:space="preserve">1. Налоговых и неналоговых доходов, поступлений в бюджет муниципального района нецелевого характера </t>
  </si>
  <si>
    <t>2. Поступлений в бюджет муниципального района целевого характера</t>
  </si>
  <si>
    <t>Основное мероприятие 1: Развитие системы дошкольного  образования</t>
  </si>
  <si>
    <t>Мероприятие 1:  Приобретение  продуктов  питания</t>
  </si>
  <si>
    <t>Мероприятие 2:  Компенсация части родительской платы  за содержание детей  в дошкольных учреждениях по льготным категориям воспитанников</t>
  </si>
  <si>
    <t xml:space="preserve">Мероприятие 3: Приобретение продуктов питания за счет родительской платы по дошкольным группам в школах            </t>
  </si>
  <si>
    <t>Мероприятие 5:  Обеспечение государственных  гарантий реализации прав на получение общедоступного и бесплатного дошкольного 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</si>
  <si>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Мероприятие 6: 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</si>
  <si>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Основное мероприятие 2:  Организация общеобразовательного  процесса</t>
  </si>
  <si>
    <t xml:space="preserve">Мероприятие 6: Организация горячего питания обучащихся в муниципальных общеобразовательных организациях (обеспечение готовой к употреблению пищевой продукцией) </t>
  </si>
  <si>
    <t>Основное мероприятие 3:  Развитие системы дополнительного образования</t>
  </si>
  <si>
    <t xml:space="preserve">Мероприятие 2:  Обеспечение организации дополнительного образования детей в муниципальных организациях дополнительного образования,  осуществления финансово-экономического, хозяйственного,учебно-методического,информационно-кадрового сопровождения муниципальных образовательных организаций  </t>
  </si>
  <si>
    <t xml:space="preserve">Основное мероприятие 4: Обеспечение функционирования  модели персонифицированного финансирования дополнительного образования детей </t>
  </si>
  <si>
    <t xml:space="preserve">Мероприятие 1: Обеспечение организации дополнительного образования детей в муниципальных организациях дополнительного образования с учетом реализации модели персонифицированного финансирования дополнительного образования детей  </t>
  </si>
  <si>
    <t xml:space="preserve">Мероприятие 3: Предоставление грантов  с учетом реализации модели персонифицированного финансирования дополнительного образования детей    </t>
  </si>
  <si>
    <t>Основное мероприятие 5:  Реализация мероприятий  по оздоровлению детей</t>
  </si>
  <si>
    <t>Основное мероприятие 6: Организация  финансово-экономического, хозяйственного, учебно-методического, информационно-кадрового сопровождения  муниципальных учреждений в сфере образования</t>
  </si>
  <si>
    <t xml:space="preserve">Мероприятие 2:  Обеспечение  организации дополнительного образования детей в муниципальных учреждениях дополнительного образования, осуществление финансово-экономического, хозяйственного,учебно-методического,информационно-кадрового сопровождения муниципальных образовательных организаций </t>
  </si>
  <si>
    <t>Мероприятие 1:  Руководство и управление в сфере установленных функций муниципальных органов Одесского района в сфере образования</t>
  </si>
  <si>
    <t>Основное мероприятие 8:  Федеральный проект "Современная школа"</t>
  </si>
  <si>
    <t>Мероприятие 1:  Обновление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в 2020-2022 годах</t>
  </si>
  <si>
    <t>Мероприятие 2: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организациях, участия обучающихся в мероприятиях</t>
  </si>
  <si>
    <t>Мероприятие 3:  Ремонт зданий, сооружений,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</si>
  <si>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Основное мероприятие 9: Федеральный проект "Успех каждого ребенка"</t>
  </si>
  <si>
    <t>Мероприятие 1: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</si>
  <si>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Количество детей в возрасте от 6 до 18 лет, проживающих на территории Одесского муниципального района, направленных в организации отдыха детей и их оздоровления</t>
  </si>
  <si>
    <t>Доля детей в возрасте 5-18 лет, получающих услуги по дополнительному образованию в организациях различной организационной-правовой формы и формы собственности, в общей численности детей  данной возрастной группы</t>
  </si>
  <si>
    <t>Доля юридических лиц,охваченных финансово-экономическим ,хозяйственным,учебно-методическим,информационно-кадровым сопровождением муниципальных учреждений в сфере образования, в общем количестве юридических лиц в сфере образования</t>
  </si>
  <si>
    <t>Количество учащихся, дополнительно привлеченных к занятиям физической культурой и спортом</t>
  </si>
  <si>
    <t>Количество детей в возрасте 5-18 лет , охваченных системой персонифицированного финансирования дополнительного образования детей</t>
  </si>
  <si>
    <t>Доля детей, оставшихся без  попечения родителей, переданных на воспитание  в семью, от общего количества выявленных детей, оставшихся без попечения родителей</t>
  </si>
  <si>
    <t xml:space="preserve">Основное мероприятие 2:  Меры социальной поддержки опекунам детей(сирот), приемных семей </t>
  </si>
  <si>
    <t>Мероприятие 2:  Предоставление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</si>
  <si>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Основное мероприятие 1: Организация опеки и попечительства над несовершеннолетними, социальной поддержки опекунов(попечителей) детей, оставшихся без попечения родителей</t>
  </si>
  <si>
    <t>Доля опекунов(попечителей) детей, оставшихся без попечения родителей, получающих выплату денежных средств на содержание подопечных дедей, от общего количесвта имеющих право  в соответствии с законодательством получать указанную выплату опекунов(попечителей) детей, оставшихся без опечения родителей</t>
  </si>
  <si>
    <t>Доля приемных родителей и опекунов(попечителей),получающих ежемесячное денежное вознаграждение за осуществление обязанностей по договору о приемной семье об осуществлении опеки или попечительства, от общего числа имеющих право в соответствии с  законодтельством получать указанное вознаграждение приемных родителей и опекунов(попечителей)</t>
  </si>
  <si>
    <t>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 обучающихся, получающих начальное общее образование в муниципальных образовательных организациях</t>
  </si>
  <si>
    <t>Задача 1 подпрограммы: Обеспечение доступности качества дошкольного образования, в том числе за счет создания дополнительных мест</t>
  </si>
  <si>
    <t>Задача 2 подпрограммы: Повышение качества общего образования посредством обновления содержания, технологий обучения и материально-технической базы</t>
  </si>
  <si>
    <t>Задача 4 подпрогрммы: 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программ.</t>
  </si>
  <si>
    <t>Задача 5 подпрограммы: Создание условий для организации полноценного отдыха, оздоровления и занятости детей и подростков в Одесском муниципальном районе</t>
  </si>
  <si>
    <t>Задача 6 подпрограммы: Комплексное развитие материально-технической базыи инфраструктуры образовательных учреждений района, эффективное использование финансово-экономических, хозяйственных, учебно-методических, информационно-кадровых ресурсов</t>
  </si>
  <si>
    <t>Задача 7 подпрограммы: Совершенствование механизмов управления системой образования Одесского муниципального района для повышения качества предоставления государственных (муниципальных) услуг, которые обеспечивают взаимодействие граждан и образовательных организаций с органами управления образованием, внедрение цифровых технологий в сфере управления образованием</t>
  </si>
  <si>
    <t>Задача 8 подпрограммы: Внедрение на уровнях начального общего, основного общего и среднего общего образования новых методов обучения и воспитания, образовательных технологий, обеспечивающих освоение обучающимися основных и дополнительных общеобразовательных программ цифрового, естественно-научного, технического и гуманитарного профилей, а также обновление содержания и совершенствование методов обучения предметных областей «Технология», «Информатика», «Основы безопасности жизнедеятельности», посредством создания и функционирования в Одесском муниципальном районе Центров цифрового и гуманитарного профилей «Точка роста», оснащенных современным высокотехнологичным оборудованием,  средствами обучения и способствующих формированию современных технологических и гуманитарных компетенций и навыков у участников образовательных отношений</t>
  </si>
  <si>
    <t>Задача 9 подпрограммы: Обеспечение для детей в возрасте от 5 до 18 лет доступных для каждого и качественных условий для воспитания гармонично развитой и социально ответственной личности путем увеличения охвата детей дополнительным образованием, обновления содержания и методов дополнительного образования детей, развития кадрового потенциала и модернизации инфраструктуры системы дополнительного образования детей</t>
  </si>
  <si>
    <t>Единица измерения</t>
  </si>
  <si>
    <t>Доля детей в возрасте 1-6 лет, получающих дошкольную образовательную услугу и услугу по их содержанию в муниципальных образовательных учреждениях в общей численности детей в возрасте 1-6 лет, проживающих в Одесском муниципальном районе Омской области</t>
  </si>
  <si>
    <t>1.2</t>
  </si>
  <si>
    <t>1.3</t>
  </si>
  <si>
    <t>1.4</t>
  </si>
  <si>
    <t>1.5</t>
  </si>
  <si>
    <t>1.6</t>
  </si>
  <si>
    <t>2.2</t>
  </si>
  <si>
    <t>2.3</t>
  </si>
  <si>
    <t>2.4</t>
  </si>
  <si>
    <t>2.7</t>
  </si>
  <si>
    <t>3.2</t>
  </si>
  <si>
    <t>5.2</t>
  </si>
  <si>
    <t>Комитет по образованию администрации Одесского муниципального района Омской области</t>
  </si>
  <si>
    <r>
      <t>Мероприятие 3:  Предоставление мер социальной поддержки приемным семьям, приемным детям, достигшим возраста восемнадцати лет, обучающимся</t>
    </r>
    <r>
      <rPr>
        <sz val="8"/>
        <rFont val="Times New Roman"/>
        <family val="1"/>
        <charset val="204"/>
      </rPr>
      <t xml:space="preserve"> по</t>
    </r>
    <r>
      <rPr>
        <sz val="8"/>
        <color theme="1"/>
        <rFont val="Times New Roman"/>
        <family val="1"/>
        <charset val="204"/>
      </rPr>
      <t xml:space="preserve"> очной форме обучения в общеобразовательных организациях </t>
    </r>
  </si>
  <si>
    <t xml:space="preserve">Основное мероприятие 6: Осуществление управления в сфере образования </t>
  </si>
  <si>
    <t>1.7</t>
  </si>
  <si>
    <t>2.5</t>
  </si>
  <si>
    <t>2.6</t>
  </si>
  <si>
    <t>2.8</t>
  </si>
  <si>
    <t>2.9</t>
  </si>
  <si>
    <t>4.2</t>
  </si>
  <si>
    <t>4.3</t>
  </si>
  <si>
    <t>6.2</t>
  </si>
  <si>
    <t>8.2</t>
  </si>
  <si>
    <t>8.3</t>
  </si>
  <si>
    <t>2.10</t>
  </si>
  <si>
    <t>2.11</t>
  </si>
  <si>
    <t>5.3</t>
  </si>
  <si>
    <t>5.4</t>
  </si>
  <si>
    <t>5.5</t>
  </si>
  <si>
    <t>1.8</t>
  </si>
  <si>
    <t xml:space="preserve">Мероприятие 7:  Аттестация рабочих мест </t>
  </si>
  <si>
    <t>Мероприятие 8:  Ремонт зданий, установка систем и оборудования пожарной и общей безопасности в муниципальных образовательных организациях</t>
  </si>
  <si>
    <t>Доля муниципальных образовательных организаций, в которых проведены мероприятия по ремонту зданий, установке систем и оборудования пожарной и общей безопасности за счет средств субсидий на ремонт зданий,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района, которым предоставлена субсидия</t>
  </si>
  <si>
    <t>2.12</t>
  </si>
  <si>
    <t xml:space="preserve">Мероприятие 2:  Обеспечение государственных  гарантий реализации прав  на получение общедоступного и бесплатного дошкольного образования в муниципальных дошкольных образовательных организациях,общедоступного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 образования детей в муниципальных общеобразовательных организациях  </t>
  </si>
  <si>
    <t>Мероприятие 3:   Обеспечение  горячим питанием  учащихся муниципальных  общеобразовательных  организаций за счёт средств от добровольного пожертвования родителей</t>
  </si>
  <si>
    <t>Мероприятие 4:   Выплаты денежной компенсации за обеспечение бесплатным двухразовым питанием обучающихся с ограниченными возможностями здоровья в общеобразовательных учреждениях</t>
  </si>
  <si>
    <t xml:space="preserve">Мероприятие 5: Аттестация рабочих мест </t>
  </si>
  <si>
    <t>Мероприятие 7: Реализация полномочий на получение образования в части оплаты труда и начислений на выплаты по оплате труда работников, в трудовые обязанности которых входит организация или осуществление присмотра и ухода за детьми</t>
  </si>
  <si>
    <t>Мероприятие 8:   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
Российской Федерации «Развитие образования», утвержденной 
постановлением Правительства Российской Федерации 
от 26 декабря 2017 года № 1642</t>
  </si>
  <si>
    <t>Мероприятие 10:   Организация и осуществление мероприятий по работе с детьми и молодёжью в каникулярное время</t>
  </si>
  <si>
    <t xml:space="preserve">Мероприятие 11:  Ремонт зданий и материально-техническое оснащение муниципальных образовательных органиций муниципальных районов Омской области,в том числе приобретение оборудования,спортивного инвентаря и оборудования,мягкого инвентаря,строительных материалов,окон,дверей,в целях подготовки к новому учебному году </t>
  </si>
  <si>
    <t>Мероприятие 12:  Ремонт зданий, установка систем и оборудования пожарной и общей безопасности в муниципальных образовательных организациях</t>
  </si>
  <si>
    <t xml:space="preserve">Мероприятие 2: Аттестация рабочих мест </t>
  </si>
  <si>
    <t xml:space="preserve">Мероприятие 4: Материально-техническое оснащение муниципальных образовательных организаций </t>
  </si>
  <si>
    <t xml:space="preserve">Мероприятие 5:  Организация и осуществление мероприятий по работе с детьми и молодёжью в каникулярное время </t>
  </si>
  <si>
    <t>Доля обучающихся, получающих основное общее, среднее общее образование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 (обеспечение готовой к употреблению пищевой продукцией), в общей численности обучающихся, получающих основное общее, среднее общее образование в муниципальных общеобразовательных организациях,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населения, определенной по данным Одесского муниципального района Омской области</t>
  </si>
  <si>
    <t>Достижение уровня средней номинальной начисленной заработной платы педогогических работников муниципальных организаций дополнительного образования Одесского муниципального района Омской области</t>
  </si>
  <si>
    <t xml:space="preserve">Доля стационарных муниципальных детских оздоровительных лагерей, в которых за счет средств областного бюджета реализованы мероприятия по подготовке к открытию, от общего количества муниципальных детских оздоровительных лагерей,
получивших субсидию на указанные цели 
</t>
  </si>
  <si>
    <t>1.9</t>
  </si>
  <si>
    <t xml:space="preserve">Мероприятие 9:  Ремонт зданий и материально-техническое оснащение муниципальных образовательных органиций муниципальных районов Омской области,в том числе приобретение оборудования,спортивного инвентаря и оборудования,мягкого инвентаря,строительных материалов,окон,дверей,в целях подготовки к новому учебному году </t>
  </si>
  <si>
    <t>Доля муниципальных образовательных организаций муниципальных районов Омской области, допущенных муниципальными комиссиями по проверке готовности образовательных оргагнизаций к началу нового учебного года, в общем количестве муниципальных образовательных организаций Одесского муниципального района Омской области</t>
  </si>
  <si>
    <t>2.13</t>
  </si>
  <si>
    <t>Мероприятие 13:   Организация и осуществление мероприятий по работе с детьми и молодёжью в каникулярное время за счет средств местного бюджета сверх установленной доли софинансирования</t>
  </si>
  <si>
    <t>2.14</t>
  </si>
  <si>
    <t>Мероприятие 14:   Организация и осуществление мероприятий по работе с детьми и молодёжью в каникулярное время за счет средств от добровольного пожертвования родителей</t>
  </si>
  <si>
    <t>2.15</t>
  </si>
  <si>
    <t>Мероприятие 15:   Обеспечение бесплатным двухразовым питанием детей  с ограниченными возможностями здоровья, обьучающихся  в муниципальных общеобразовательных учреждениях</t>
  </si>
  <si>
    <t>Мероприятие 9: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</si>
  <si>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7.2</t>
  </si>
  <si>
    <t>Мероприятия 2.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 июня 2021 года № 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</si>
  <si>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Мероприятие 1:  Организация и осуществление деятельности по опеке и попечительству над несовершеннолетними</t>
  </si>
  <si>
    <t>Мероприятие 1: 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</si>
  <si>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Мероприятие 4: Создание в муниципальных дошкольных образовательных организациях условий, гарантирующих доступность и качество предоставления дошкольного образования</t>
  </si>
  <si>
    <t>Мероприятие 1:  Создание в муниципальных  общеобразовательных  организациях условий, гарантирующих доступность и качество предоставления  начального общего, основного общего, среднего общего  образования</t>
  </si>
  <si>
    <t>Мероприятие 1: Создание в муниципальных  организациях условий, гарантирующих доступность и качество предоставления дополнительного  образования</t>
  </si>
  <si>
    <t xml:space="preserve">Мероприятие 2:  Создание в муниципальных  организациях условий, гарантирующих доступность и качество предоставления дополнительного  образования с учетом реализации модели персонифицированного финансирования дополнительного образования детей     </t>
  </si>
  <si>
    <t>Мероприятие 1: Создание в муниципальных детских оздоровительных лагерях условий для реализации программ отдыха и оздоровления детей</t>
  </si>
  <si>
    <t>Мероприятие 1: Финансово-экономическое, хозяйственное, программно-методическое и информационное обеспечение образовательного процесса в образовательных организациях всех типов</t>
  </si>
  <si>
    <t>Численность детей, обучающихся на базе центров образования цифрового и гуманитарного профилей, в том числе по предметным областям "Технология", предметам "Информатика", "Основы безопасности жизнедеятельности", центров образования естественно-научной и технологической направленности, в том числе по предметам "Химия", "Физика", "Биология"</t>
  </si>
  <si>
    <t xml:space="preserve">Мероприятие 3: Подготовка стационарных муниципальных детских оздоровительных лагерей  </t>
  </si>
  <si>
    <t>5.6</t>
  </si>
  <si>
    <t xml:space="preserve">Мероприятие 6: Развитие инфраструктуры детского отдыха и оздоровления, повышение
комфортности и безопасности пребывания детей в муниципальных учреждениях отдыха и
оздоровления
</t>
  </si>
  <si>
    <t>Доля муниципальных учреждений отдыха детей и их оздоровления, в которых выполнен запланированный ремонт объектов инфраструктуры в рамках реализации Плана мероприятий («дорожная карта») «Развитие и укрепление материально-технической базы муниципальных и государственных организаций отдыха детей и их оздоровления, расположенных на территории Омской области, на 2020 - 2024 годы», утвержденного распоряжением Правительства Омской области  от 1.04.2020 года (далее – «дорожная карта»), в общем количестве муниципальных учреждений отдыха детей и их оздоровления, требующих ремонта и участвующих в реализации мероприятий «дорожной карты» (процентов) в текущем году</t>
  </si>
  <si>
    <t xml:space="preserve">Доля детей Омской области в возрасте от 6 до 18 лет, направленных на отдых в каникулярное время в организации отдыха детей и их оздоровления, за счет средств областного бюджета в форме субсидий местным бюджетам, от общей численности детей в возрасте от 6 до 18 лет, проживающих на территории муниципальных образований Омской области </t>
  </si>
  <si>
    <t>3.3</t>
  </si>
  <si>
    <t>Мероприятие 3:  Аттестация рабочих мест</t>
  </si>
  <si>
    <t>6.3</t>
  </si>
  <si>
    <t>8.4</t>
  </si>
  <si>
    <t>Мероприятие 4: 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</si>
  <si>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Количество общеобразовательных организаций, расположенных в сельской местности и малых городах, в которых проведены мероприятия по ремонту и  материально-техническому оснащению центров образования естественно-научной и технологической направленностей</t>
  </si>
  <si>
    <t>2.16</t>
  </si>
  <si>
    <t>Мероприятие 16: 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</t>
  </si>
  <si>
    <t xml:space="preserve"> Доля муниципальных образовательных организаций, получивших положительное заключение о проверке достоверности определения сметной стоимости строительства, реконструкции,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организаций, в общем количестве муниципальных образовательных организаций Одесского муниципального района Омской области, которым предоставлены средства указанной субсидии на соответствующие цели</t>
  </si>
  <si>
    <t>1.10</t>
  </si>
  <si>
    <t>2.17</t>
  </si>
  <si>
    <t>Мероприятие 10:  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</t>
  </si>
  <si>
    <t>Мероприятие 17:  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</t>
  </si>
  <si>
    <t>10</t>
  </si>
  <si>
    <t>10.1</t>
  </si>
  <si>
    <t>Задача 10 подпрограммы: Повышение качества патриотического воспитания в общеобразовательном процессе, обновление воспитательных технологий, содержания воспитания, а так же обновление материально-технической базы</t>
  </si>
  <si>
    <t>Основное мероприятие 10: Федеральный проект "Патриотическое воспитание граждан Российской Федерации"</t>
  </si>
  <si>
    <t>1.11</t>
  </si>
  <si>
    <t>Мероприятие 1: Возмещение затрат в части обеспечения бесплатным горячим питанием детей граждан, направленных для участия в специальной военной операции, обучающихся по образовательным программам основного общего и среднего общего образования в муниципальных образовательных организациях, и освобождения от платы, взимаемой за присмотр и уход за детьми граждан, направленных для участия в специальной военной операции, в муниципальных организациях, осуществляющих образовательную деятельность по реализации образовательных программ дошкольного образования</t>
  </si>
  <si>
    <t>2.18</t>
  </si>
  <si>
    <t>Мероприятие 18:    Возмещение затрат в части обеспечения бесплатным горячим питанием детей граждан, направленных для участия в специальной военной операции, обучающихся по образовательным программам основного общего и среднего общего образования в муниципальных образовательных организациях, и освобождения от платы, взимаемой за присмотр и уход за детьми граждан, направленных для участия в специальной военной операции, в муниципальных организациях, осуществляющих образовательную деятельность по реализации образовательных программ дошкольного образования</t>
  </si>
  <si>
    <t>Мероприятие 1: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</si>
  <si>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организациях. 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</t>
  </si>
  <si>
    <t>Доля обучающихся в муниципальных образовательных организациях, являющихся членами семей отдельных категорий граждан, направленных для участия в специальной военной операции, которые предусмотрены Указом Губернатора Омской области от 14 октября 2022 года N 176 "О дополнительных мерах поддержки членов семей отдельных категорий граждан", обеспеченных дополнительными мерами социальной поддержки членам семей таких граждан, к общему количеству обучающихся в муниципальных образовательных организациях, являющихся членами семей указанных граждан</t>
  </si>
  <si>
    <t>3.4</t>
  </si>
  <si>
    <t>Мероприятие 4:  Ремонт зданий, установка систем и оборудования пожарной и общей безопасности в муниципальных образовательных организациях</t>
  </si>
  <si>
    <t>Доля муниципальных образовательных организаций Одесского муниципального района Омской области, в которых проведены мероприятия по ремонту зданий, установке систем и оборудования пожарной и общей безопасности за счет средств субсидии на ремонт зданий, установку систем и оборудования пожарной и общей безопасности в муниципальных образовательных организациях, предоставленной Одесскому муниципальному району Омской области, в общем количестве муниципальных образовательных организаций Одесского муниципального района Омской области, которым предоставлены средства указанных субсидий на соответствующие цели</t>
  </si>
  <si>
    <t>2022 год</t>
  </si>
  <si>
    <t>план</t>
  </si>
  <si>
    <t>фыкт</t>
  </si>
  <si>
    <t>План</t>
  </si>
  <si>
    <t>Факт</t>
  </si>
  <si>
    <t>Приложение №1  к Результатам</t>
  </si>
  <si>
    <t>оценки эффективности реализации</t>
  </si>
  <si>
    <t>муниципальной программы</t>
  </si>
  <si>
    <t>ОТЧЕТ</t>
  </si>
  <si>
    <t>о реализации муниципальной программы Одесского муниципального района Омской области</t>
  </si>
  <si>
    <t>"Развитие системы образования и обеспечение жизнеустройства детей-сирот и детей, оставшихся без попечения родителей в Одесском муниципальном районе   Омской области»</t>
  </si>
  <si>
    <t>за 2022 год</t>
  </si>
  <si>
    <t>Цель муниципальной программы: Повышение качества и доступности предоставляемых образовательных услуг населению Одесского муниципального района и Омской области за счет эффективного использования материально-технических, кадровых, финансовых и управленческих ресурсов и совершенствование системы жизнеустройства детей, оставшихся без попечения родителей, проживающих на территории Одесского муниципального района Омской области</t>
  </si>
  <si>
    <t xml:space="preserve">Задача муниципальной программы: Обеспечение доступности качественного образования в Одесском муниципальном районе в соответствии с запросами населения и перспективными задачами развития общества и экономики, создание условий для успешной социализации и эффективной самореализации молодежи с последующей ее интеграцией в процессы социально-экономического, общественно-политического и культурного развития; 
обеспечение защиты прав и интересов детей-сирот, детей, оставшихся без попечения родителей, содействие их семейному устройству и интеграции в общество
</t>
  </si>
  <si>
    <t>Цель подпрограммы № 1 «Развитие системы образования Одесского муниципального района Омской области» (далее подпрограмма 1): Обеспечение государственных гарантий доступности и равных возможностей получения качественного образования для формирования успешной, социально активной личности, отвечающей требованиям современного общества и экономики Одесского муниципального района</t>
  </si>
  <si>
    <t>Код бюджетной классификации</t>
  </si>
  <si>
    <t>Главный распорядитель средств бюджета Одесского муниципального района</t>
  </si>
  <si>
    <t>Целевая статья расходов</t>
  </si>
  <si>
    <t>Целевой индикатор мероприятий муниципальной программы</t>
  </si>
  <si>
    <t>Итого по подпрограмме 1 муниципальной программы</t>
  </si>
  <si>
    <t xml:space="preserve">Цель муниципальной подпрограммы «Обеспечение жизнеустройства детей-сирот и детей,
оставшихся без попечения родителей» (далее подпрограмма 2): Совершенствование системы жизнеустройства детей, оставшихся без попечения родителей, проживающих на территории Одесского муниципального района Омской области (далее дети, оставшиеся без попечения родителей)
</t>
  </si>
  <si>
    <t>Задача 1 подпрограммы 2: Развитие семейных форм устройства детей, оставшихся без попечения родителей.</t>
  </si>
  <si>
    <t>Задача 2 подпрограммы 2: Оказание мер социальной поддержки замещающим семьям.</t>
  </si>
  <si>
    <t>Доля приемных родителей , получающих выплату денежных средств на содержаниеподопечных детей, от общего количесвта имеющих право  в соответствии с законодательством получать указанную выплату приемных родителей</t>
  </si>
  <si>
    <t>Итого по подпрограмме 2 муниципальной программы</t>
  </si>
  <si>
    <t>Всего по муниципальной программе</t>
  </si>
  <si>
    <t>Доля детей в возрасте  1-6 лет, стоящих на учете для определения в муниципальные дошкольные образовательные учреждения, в общей численности детей в возрасте 1-6 лет,   проживающих в Одесским муниципальном районе Омской области</t>
  </si>
</sst>
</file>

<file path=xl/styles.xml><?xml version="1.0" encoding="utf-8"?>
<styleSheet xmlns="http://schemas.openxmlformats.org/spreadsheetml/2006/main">
  <numFmts count="3">
    <numFmt numFmtId="164" formatCode="_-* #,##0.00\ _р_._-;\-* #,##0.00\ _р_._-;_-* &quot;-&quot;??\ _р_._-;_-@_-"/>
    <numFmt numFmtId="165" formatCode="0.0"/>
    <numFmt numFmtId="166" formatCode="[$-419]General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6" fontId="2" fillId="0" borderId="0" applyBorder="0" applyProtection="0"/>
    <xf numFmtId="0" fontId="8" fillId="0" borderId="0"/>
  </cellStyleXfs>
  <cellXfs count="261">
    <xf numFmtId="0" fontId="0" fillId="0" borderId="0" xfId="0"/>
    <xf numFmtId="4" fontId="3" fillId="0" borderId="0" xfId="1" applyNumberFormat="1" applyFont="1" applyFill="1" applyAlignment="1">
      <alignment horizontal="left" vertical="top"/>
    </xf>
    <xf numFmtId="0" fontId="4" fillId="0" borderId="0" xfId="0" applyFont="1"/>
    <xf numFmtId="0" fontId="3" fillId="0" borderId="0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1" xfId="0" applyFont="1" applyBorder="1"/>
    <xf numFmtId="0" fontId="4" fillId="0" borderId="10" xfId="0" applyFont="1" applyBorder="1"/>
    <xf numFmtId="0" fontId="4" fillId="0" borderId="12" xfId="0" applyFont="1" applyBorder="1"/>
    <xf numFmtId="0" fontId="5" fillId="0" borderId="7" xfId="0" applyFont="1" applyBorder="1"/>
    <xf numFmtId="0" fontId="5" fillId="0" borderId="7" xfId="0" applyFont="1" applyBorder="1" applyAlignment="1">
      <alignment wrapText="1"/>
    </xf>
    <xf numFmtId="0" fontId="7" fillId="0" borderId="2" xfId="0" applyFont="1" applyBorder="1"/>
    <xf numFmtId="4" fontId="4" fillId="0" borderId="4" xfId="0" applyNumberFormat="1" applyFont="1" applyBorder="1"/>
    <xf numFmtId="4" fontId="4" fillId="0" borderId="1" xfId="0" applyNumberFormat="1" applyFont="1" applyBorder="1"/>
    <xf numFmtId="4" fontId="7" fillId="0" borderId="1" xfId="0" applyNumberFormat="1" applyFont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/>
    </xf>
    <xf numFmtId="4" fontId="4" fillId="0" borderId="1" xfId="0" applyNumberFormat="1" applyFont="1" applyFill="1" applyBorder="1"/>
    <xf numFmtId="4" fontId="4" fillId="0" borderId="4" xfId="0" applyNumberFormat="1" applyFont="1" applyFill="1" applyBorder="1"/>
    <xf numFmtId="49" fontId="4" fillId="0" borderId="3" xfId="0" applyNumberFormat="1" applyFont="1" applyFill="1" applyBorder="1"/>
    <xf numFmtId="3" fontId="3" fillId="0" borderId="1" xfId="0" applyNumberFormat="1" applyFont="1" applyFill="1" applyBorder="1" applyAlignment="1">
      <alignment horizontal="center" vertical="top" wrapText="1"/>
    </xf>
    <xf numFmtId="4" fontId="3" fillId="0" borderId="1" xfId="1" applyNumberFormat="1" applyFont="1" applyFill="1" applyBorder="1" applyAlignment="1">
      <alignment horizontal="center" vertical="center" wrapText="1"/>
    </xf>
    <xf numFmtId="4" fontId="4" fillId="0" borderId="14" xfId="0" applyNumberFormat="1" applyFont="1" applyFill="1" applyBorder="1"/>
    <xf numFmtId="4" fontId="4" fillId="0" borderId="2" xfId="0" applyNumberFormat="1" applyFont="1" applyFill="1" applyBorder="1"/>
    <xf numFmtId="4" fontId="4" fillId="0" borderId="0" xfId="0" applyNumberFormat="1" applyFont="1" applyFill="1" applyBorder="1"/>
    <xf numFmtId="4" fontId="4" fillId="0" borderId="3" xfId="0" applyNumberFormat="1" applyFont="1" applyFill="1" applyBorder="1"/>
    <xf numFmtId="4" fontId="4" fillId="0" borderId="15" xfId="0" applyNumberFormat="1" applyFont="1" applyFill="1" applyBorder="1"/>
    <xf numFmtId="4" fontId="7" fillId="0" borderId="4" xfId="0" applyNumberFormat="1" applyFont="1" applyFill="1" applyBorder="1"/>
    <xf numFmtId="4" fontId="7" fillId="0" borderId="1" xfId="0" applyNumberFormat="1" applyFont="1" applyFill="1" applyBorder="1"/>
    <xf numFmtId="4" fontId="7" fillId="0" borderId="14" xfId="0" applyNumberFormat="1" applyFont="1" applyFill="1" applyBorder="1"/>
    <xf numFmtId="4" fontId="3" fillId="0" borderId="0" xfId="3" applyNumberFormat="1" applyFont="1" applyFill="1" applyBorder="1" applyAlignment="1" applyProtection="1">
      <alignment horizontal="center" vertical="center"/>
      <protection hidden="1"/>
    </xf>
    <xf numFmtId="4" fontId="4" fillId="0" borderId="0" xfId="0" applyNumberFormat="1" applyFont="1" applyFill="1"/>
    <xf numFmtId="0" fontId="4" fillId="0" borderId="0" xfId="0" applyFont="1" applyFill="1"/>
    <xf numFmtId="0" fontId="4" fillId="0" borderId="2" xfId="0" applyFont="1" applyFill="1" applyBorder="1"/>
    <xf numFmtId="0" fontId="4" fillId="0" borderId="14" xfId="0" applyFont="1" applyFill="1" applyBorder="1"/>
    <xf numFmtId="0" fontId="4" fillId="0" borderId="3" xfId="0" applyFont="1" applyFill="1" applyBorder="1"/>
    <xf numFmtId="0" fontId="4" fillId="0" borderId="0" xfId="0" applyFont="1" applyFill="1" applyBorder="1"/>
    <xf numFmtId="0" fontId="4" fillId="0" borderId="4" xfId="0" applyFont="1" applyFill="1" applyBorder="1"/>
    <xf numFmtId="0" fontId="4" fillId="0" borderId="15" xfId="0" applyFont="1" applyFill="1" applyBorder="1"/>
    <xf numFmtId="0" fontId="4" fillId="0" borderId="8" xfId="0" applyFont="1" applyFill="1" applyBorder="1"/>
    <xf numFmtId="0" fontId="4" fillId="0" borderId="10" xfId="0" applyFont="1" applyFill="1" applyBorder="1"/>
    <xf numFmtId="4" fontId="4" fillId="0" borderId="5" xfId="0" applyNumberFormat="1" applyFont="1" applyFill="1" applyBorder="1"/>
    <xf numFmtId="0" fontId="4" fillId="0" borderId="1" xfId="0" applyFont="1" applyFill="1" applyBorder="1"/>
    <xf numFmtId="0" fontId="4" fillId="0" borderId="5" xfId="0" applyFont="1" applyFill="1" applyBorder="1"/>
    <xf numFmtId="0" fontId="5" fillId="0" borderId="10" xfId="0" applyFont="1" applyFill="1" applyBorder="1"/>
    <xf numFmtId="165" fontId="4" fillId="0" borderId="10" xfId="0" applyNumberFormat="1" applyFont="1" applyFill="1" applyBorder="1"/>
    <xf numFmtId="0" fontId="5" fillId="0" borderId="8" xfId="0" applyFont="1" applyFill="1" applyBorder="1"/>
    <xf numFmtId="0" fontId="4" fillId="0" borderId="12" xfId="0" applyFont="1" applyFill="1" applyBorder="1"/>
    <xf numFmtId="4" fontId="4" fillId="0" borderId="8" xfId="0" applyNumberFormat="1" applyFont="1" applyFill="1" applyBorder="1"/>
    <xf numFmtId="1" fontId="4" fillId="0" borderId="2" xfId="0" applyNumberFormat="1" applyFont="1" applyFill="1" applyBorder="1"/>
    <xf numFmtId="4" fontId="7" fillId="0" borderId="12" xfId="0" applyNumberFormat="1" applyFont="1" applyFill="1" applyBorder="1"/>
    <xf numFmtId="1" fontId="4" fillId="0" borderId="10" xfId="0" applyNumberFormat="1" applyFont="1" applyFill="1" applyBorder="1"/>
    <xf numFmtId="0" fontId="7" fillId="0" borderId="14" xfId="0" applyFont="1" applyFill="1" applyBorder="1"/>
    <xf numFmtId="4" fontId="7" fillId="0" borderId="5" xfId="0" applyNumberFormat="1" applyFont="1" applyFill="1" applyBorder="1"/>
    <xf numFmtId="4" fontId="4" fillId="0" borderId="12" xfId="0" applyNumberFormat="1" applyFont="1" applyFill="1" applyBorder="1"/>
    <xf numFmtId="4" fontId="9" fillId="0" borderId="1" xfId="0" applyNumberFormat="1" applyFont="1" applyFill="1" applyBorder="1"/>
    <xf numFmtId="49" fontId="4" fillId="0" borderId="0" xfId="0" applyNumberFormat="1" applyFont="1" applyFill="1" applyAlignment="1">
      <alignment horizontal="right"/>
    </xf>
    <xf numFmtId="49" fontId="4" fillId="0" borderId="2" xfId="0" applyNumberFormat="1" applyFont="1" applyFill="1" applyBorder="1" applyAlignment="1">
      <alignment horizontal="right"/>
    </xf>
    <xf numFmtId="49" fontId="5" fillId="0" borderId="3" xfId="0" applyNumberFormat="1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right"/>
    </xf>
    <xf numFmtId="0" fontId="5" fillId="0" borderId="2" xfId="0" applyFont="1" applyFill="1" applyBorder="1"/>
    <xf numFmtId="0" fontId="5" fillId="0" borderId="3" xfId="0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49" fontId="7" fillId="0" borderId="2" xfId="0" applyNumberFormat="1" applyFont="1" applyFill="1" applyBorder="1" applyAlignment="1">
      <alignment horizontal="right"/>
    </xf>
    <xf numFmtId="0" fontId="5" fillId="0" borderId="13" xfId="0" applyFont="1" applyFill="1" applyBorder="1"/>
    <xf numFmtId="0" fontId="4" fillId="0" borderId="9" xfId="0" applyFont="1" applyFill="1" applyBorder="1"/>
    <xf numFmtId="49" fontId="4" fillId="0" borderId="3" xfId="0" applyNumberFormat="1" applyFont="1" applyFill="1" applyBorder="1" applyAlignment="1">
      <alignment horizontal="right"/>
    </xf>
    <xf numFmtId="0" fontId="5" fillId="0" borderId="7" xfId="0" applyFont="1" applyFill="1" applyBorder="1" applyAlignment="1">
      <alignment wrapText="1"/>
    </xf>
    <xf numFmtId="0" fontId="4" fillId="0" borderId="11" xfId="0" applyFont="1" applyFill="1" applyBorder="1"/>
    <xf numFmtId="49" fontId="4" fillId="0" borderId="4" xfId="0" applyNumberFormat="1" applyFont="1" applyFill="1" applyBorder="1" applyAlignment="1">
      <alignment horizontal="right"/>
    </xf>
    <xf numFmtId="0" fontId="5" fillId="0" borderId="7" xfId="0" applyFont="1" applyFill="1" applyBorder="1"/>
    <xf numFmtId="0" fontId="4" fillId="0" borderId="13" xfId="0" applyFont="1" applyFill="1" applyBorder="1"/>
    <xf numFmtId="0" fontId="5" fillId="0" borderId="10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49" fontId="4" fillId="0" borderId="2" xfId="0" applyNumberFormat="1" applyFont="1" applyFill="1" applyBorder="1"/>
    <xf numFmtId="49" fontId="4" fillId="0" borderId="4" xfId="0" applyNumberFormat="1" applyFont="1" applyFill="1" applyBorder="1"/>
    <xf numFmtId="0" fontId="5" fillId="0" borderId="1" xfId="0" applyFont="1" applyFill="1" applyBorder="1" applyAlignment="1">
      <alignment wrapText="1"/>
    </xf>
    <xf numFmtId="0" fontId="4" fillId="0" borderId="3" xfId="0" applyNumberFormat="1" applyFont="1" applyFill="1" applyBorder="1"/>
    <xf numFmtId="0" fontId="4" fillId="0" borderId="4" xfId="0" applyNumberFormat="1" applyFont="1" applyFill="1" applyBorder="1"/>
    <xf numFmtId="0" fontId="7" fillId="0" borderId="2" xfId="0" applyFont="1" applyFill="1" applyBorder="1"/>
    <xf numFmtId="4" fontId="7" fillId="0" borderId="2" xfId="0" applyNumberFormat="1" applyFont="1" applyFill="1" applyBorder="1"/>
    <xf numFmtId="0" fontId="5" fillId="0" borderId="1" xfId="0" applyFont="1" applyFill="1" applyBorder="1"/>
    <xf numFmtId="0" fontId="5" fillId="0" borderId="9" xfId="0" applyFont="1" applyFill="1" applyBorder="1" applyAlignment="1">
      <alignment wrapText="1"/>
    </xf>
    <xf numFmtId="0" fontId="5" fillId="0" borderId="7" xfId="0" applyFont="1" applyFill="1" applyBorder="1" applyAlignment="1">
      <alignment vertical="top" wrapText="1"/>
    </xf>
    <xf numFmtId="0" fontId="5" fillId="0" borderId="3" xfId="0" applyFont="1" applyFill="1" applyBorder="1"/>
    <xf numFmtId="4" fontId="4" fillId="0" borderId="11" xfId="0" applyNumberFormat="1" applyFont="1" applyFill="1" applyBorder="1"/>
    <xf numFmtId="4" fontId="4" fillId="0" borderId="13" xfId="0" applyNumberFormat="1" applyFont="1" applyFill="1" applyBorder="1"/>
    <xf numFmtId="49" fontId="4" fillId="0" borderId="2" xfId="0" applyNumberFormat="1" applyFont="1" applyFill="1" applyBorder="1" applyAlignment="1">
      <alignment horizontal="right" vertical="top"/>
    </xf>
    <xf numFmtId="0" fontId="5" fillId="0" borderId="6" xfId="0" applyFont="1" applyFill="1" applyBorder="1"/>
    <xf numFmtId="0" fontId="5" fillId="0" borderId="6" xfId="0" applyFont="1" applyFill="1" applyBorder="1" applyAlignment="1">
      <alignment wrapText="1"/>
    </xf>
    <xf numFmtId="4" fontId="4" fillId="0" borderId="10" xfId="0" applyNumberFormat="1" applyFont="1" applyFill="1" applyBorder="1"/>
    <xf numFmtId="0" fontId="7" fillId="0" borderId="4" xfId="0" applyFont="1" applyFill="1" applyBorder="1"/>
    <xf numFmtId="0" fontId="5" fillId="0" borderId="0" xfId="0" applyFont="1" applyAlignment="1"/>
    <xf numFmtId="0" fontId="5" fillId="0" borderId="0" xfId="0" applyFont="1"/>
    <xf numFmtId="3" fontId="3" fillId="0" borderId="2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0" fontId="5" fillId="0" borderId="2" xfId="0" applyFont="1" applyBorder="1"/>
    <xf numFmtId="4" fontId="7" fillId="0" borderId="2" xfId="0" applyNumberFormat="1" applyFont="1" applyBorder="1"/>
    <xf numFmtId="0" fontId="4" fillId="0" borderId="14" xfId="0" applyFont="1" applyBorder="1"/>
    <xf numFmtId="0" fontId="5" fillId="0" borderId="3" xfId="0" applyFont="1" applyBorder="1" applyAlignment="1">
      <alignment wrapText="1"/>
    </xf>
    <xf numFmtId="4" fontId="7" fillId="0" borderId="3" xfId="0" applyNumberFormat="1" applyFont="1" applyBorder="1"/>
    <xf numFmtId="0" fontId="4" fillId="0" borderId="0" xfId="0" applyFont="1" applyBorder="1"/>
    <xf numFmtId="0" fontId="4" fillId="0" borderId="8" xfId="0" applyFont="1" applyBorder="1"/>
    <xf numFmtId="0" fontId="5" fillId="0" borderId="14" xfId="0" applyFont="1" applyBorder="1"/>
    <xf numFmtId="4" fontId="4" fillId="0" borderId="2" xfId="0" applyNumberFormat="1" applyFont="1" applyBorder="1"/>
    <xf numFmtId="0" fontId="5" fillId="0" borderId="0" xfId="0" applyFont="1" applyBorder="1" applyAlignment="1">
      <alignment wrapText="1"/>
    </xf>
    <xf numFmtId="4" fontId="4" fillId="0" borderId="3" xfId="0" applyNumberFormat="1" applyFont="1" applyBorder="1"/>
    <xf numFmtId="0" fontId="5" fillId="0" borderId="15" xfId="0" applyFont="1" applyBorder="1" applyAlignment="1">
      <alignment wrapText="1"/>
    </xf>
    <xf numFmtId="0" fontId="4" fillId="0" borderId="15" xfId="0" applyFont="1" applyBorder="1"/>
    <xf numFmtId="0" fontId="4" fillId="0" borderId="9" xfId="0" applyFont="1" applyBorder="1"/>
    <xf numFmtId="0" fontId="5" fillId="0" borderId="4" xfId="0" applyFont="1" applyBorder="1"/>
    <xf numFmtId="4" fontId="7" fillId="0" borderId="4" xfId="0" applyNumberFormat="1" applyFont="1" applyBorder="1"/>
    <xf numFmtId="0" fontId="4" fillId="0" borderId="11" xfId="0" applyFont="1" applyBorder="1"/>
    <xf numFmtId="0" fontId="5" fillId="0" borderId="1" xfId="0" applyFont="1" applyBorder="1" applyAlignment="1">
      <alignment wrapText="1"/>
    </xf>
    <xf numFmtId="0" fontId="4" fillId="0" borderId="13" xfId="0" applyFont="1" applyBorder="1"/>
    <xf numFmtId="49" fontId="4" fillId="0" borderId="2" xfId="0" applyNumberFormat="1" applyFont="1" applyBorder="1" applyAlignment="1">
      <alignment horizontal="right"/>
    </xf>
    <xf numFmtId="0" fontId="5" fillId="0" borderId="1" xfId="0" applyFont="1" applyBorder="1"/>
    <xf numFmtId="0" fontId="5" fillId="0" borderId="8" xfId="0" applyFont="1" applyBorder="1"/>
    <xf numFmtId="0" fontId="4" fillId="2" borderId="14" xfId="0" applyFont="1" applyFill="1" applyBorder="1"/>
    <xf numFmtId="49" fontId="4" fillId="0" borderId="3" xfId="0" applyNumberFormat="1" applyFont="1" applyBorder="1"/>
    <xf numFmtId="0" fontId="5" fillId="0" borderId="10" xfId="0" applyFont="1" applyBorder="1"/>
    <xf numFmtId="49" fontId="4" fillId="0" borderId="4" xfId="0" applyNumberFormat="1" applyFont="1" applyBorder="1"/>
    <xf numFmtId="0" fontId="5" fillId="0" borderId="2" xfId="0" applyFont="1" applyBorder="1" applyAlignment="1">
      <alignment wrapText="1"/>
    </xf>
    <xf numFmtId="0" fontId="5" fillId="0" borderId="12" xfId="0" applyFont="1" applyBorder="1"/>
    <xf numFmtId="49" fontId="7" fillId="0" borderId="2" xfId="0" applyNumberFormat="1" applyFont="1" applyBorder="1" applyAlignment="1">
      <alignment horizontal="right"/>
    </xf>
    <xf numFmtId="0" fontId="4" fillId="0" borderId="7" xfId="0" applyFont="1" applyBorder="1"/>
    <xf numFmtId="0" fontId="4" fillId="2" borderId="1" xfId="0" applyFont="1" applyFill="1" applyBorder="1"/>
    <xf numFmtId="4" fontId="4" fillId="0" borderId="5" xfId="0" applyNumberFormat="1" applyFont="1" applyBorder="1"/>
    <xf numFmtId="4" fontId="4" fillId="0" borderId="7" xfId="0" applyNumberFormat="1" applyFont="1" applyFill="1" applyBorder="1"/>
    <xf numFmtId="0" fontId="5" fillId="0" borderId="3" xfId="0" applyFont="1" applyBorder="1"/>
    <xf numFmtId="0" fontId="5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/>
    <xf numFmtId="0" fontId="4" fillId="0" borderId="7" xfId="0" applyFont="1" applyFill="1" applyBorder="1"/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/>
    </xf>
    <xf numFmtId="0" fontId="3" fillId="0" borderId="8" xfId="0" applyFont="1" applyFill="1" applyBorder="1" applyAlignment="1">
      <alignment horizontal="center" vertical="top" wrapText="1"/>
    </xf>
    <xf numFmtId="4" fontId="3" fillId="0" borderId="2" xfId="1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4" fontId="3" fillId="0" borderId="5" xfId="1" applyNumberFormat="1" applyFont="1" applyFill="1" applyBorder="1" applyAlignment="1">
      <alignment horizontal="center" vertical="top" wrapText="1"/>
    </xf>
    <xf numFmtId="4" fontId="3" fillId="0" borderId="6" xfId="1" applyNumberFormat="1" applyFont="1" applyFill="1" applyBorder="1" applyAlignment="1">
      <alignment horizontal="center" vertical="top" wrapText="1"/>
    </xf>
    <xf numFmtId="4" fontId="3" fillId="0" borderId="7" xfId="1" applyNumberFormat="1" applyFont="1" applyFill="1" applyBorder="1" applyAlignment="1">
      <alignment horizontal="center" vertical="top" wrapText="1"/>
    </xf>
    <xf numFmtId="4" fontId="3" fillId="0" borderId="2" xfId="1" applyNumberFormat="1" applyFont="1" applyFill="1" applyBorder="1" applyAlignment="1">
      <alignment horizontal="center" vertical="top" wrapText="1"/>
    </xf>
    <xf numFmtId="4" fontId="3" fillId="0" borderId="4" xfId="1" applyNumberFormat="1" applyFont="1" applyFill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/>
    </xf>
    <xf numFmtId="49" fontId="4" fillId="0" borderId="3" xfId="0" applyNumberFormat="1" applyFont="1" applyBorder="1" applyAlignment="1">
      <alignment horizontal="center" vertical="top"/>
    </xf>
    <xf numFmtId="49" fontId="4" fillId="0" borderId="4" xfId="0" applyNumberFormat="1" applyFont="1" applyBorder="1" applyAlignment="1">
      <alignment horizontal="center" vertical="top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2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6" fillId="2" borderId="8" xfId="0" applyFont="1" applyFill="1" applyBorder="1" applyAlignment="1">
      <alignment vertical="top" wrapText="1"/>
    </xf>
    <xf numFmtId="0" fontId="6" fillId="2" borderId="14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6" fillId="2" borderId="0" xfId="0" applyFont="1" applyFill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5" fillId="0" borderId="9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5" fillId="0" borderId="13" xfId="0" applyFont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6" fillId="0" borderId="14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12" xfId="0" applyFont="1" applyFill="1" applyBorder="1" applyAlignment="1">
      <alignment vertical="top" wrapText="1"/>
    </xf>
    <xf numFmtId="0" fontId="6" fillId="0" borderId="15" xfId="0" applyFont="1" applyFill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5" fillId="0" borderId="0" xfId="0" applyFont="1" applyAlignment="1">
      <alignment wrapText="1"/>
    </xf>
    <xf numFmtId="0" fontId="4" fillId="0" borderId="0" xfId="0" applyFont="1" applyAlignment="1"/>
    <xf numFmtId="0" fontId="3" fillId="0" borderId="0" xfId="0" applyFont="1" applyFill="1" applyAlignment="1">
      <alignment horizontal="center" vertical="top"/>
    </xf>
    <xf numFmtId="0" fontId="5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2" xfId="0" applyFont="1" applyFill="1" applyBorder="1" applyAlignment="1">
      <alignment vertical="top" wrapText="1"/>
    </xf>
    <xf numFmtId="0" fontId="5" fillId="0" borderId="3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left" wrapText="1"/>
    </xf>
    <xf numFmtId="0" fontId="6" fillId="0" borderId="7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vertical="top" wrapText="1"/>
    </xf>
    <xf numFmtId="0" fontId="5" fillId="0" borderId="10" xfId="0" applyFont="1" applyFill="1" applyBorder="1" applyAlignment="1">
      <alignment vertical="top" wrapText="1"/>
    </xf>
    <xf numFmtId="0" fontId="5" fillId="0" borderId="12" xfId="0" applyFont="1" applyFill="1" applyBorder="1" applyAlignment="1">
      <alignment vertical="top" wrapText="1"/>
    </xf>
    <xf numFmtId="0" fontId="4" fillId="0" borderId="8" xfId="0" applyFont="1" applyFill="1" applyBorder="1" applyAlignment="1">
      <alignment wrapText="1"/>
    </xf>
    <xf numFmtId="0" fontId="4" fillId="0" borderId="10" xfId="0" applyFont="1" applyFill="1" applyBorder="1" applyAlignment="1">
      <alignment wrapText="1"/>
    </xf>
    <xf numFmtId="0" fontId="5" fillId="0" borderId="8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center" vertical="top" wrapText="1"/>
    </xf>
    <xf numFmtId="0" fontId="6" fillId="0" borderId="13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0" borderId="2" xfId="0" applyNumberFormat="1" applyFont="1" applyFill="1" applyBorder="1" applyAlignment="1">
      <alignment horizontal="left" vertical="top" wrapText="1"/>
    </xf>
    <xf numFmtId="0" fontId="5" fillId="0" borderId="3" xfId="0" applyNumberFormat="1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5" fillId="0" borderId="15" xfId="0" applyFont="1" applyFill="1" applyBorder="1" applyAlignment="1">
      <alignment vertical="top" wrapText="1"/>
    </xf>
    <xf numFmtId="49" fontId="7" fillId="2" borderId="8" xfId="0" applyNumberFormat="1" applyFont="1" applyFill="1" applyBorder="1" applyAlignment="1">
      <alignment horizontal="left"/>
    </xf>
    <xf numFmtId="49" fontId="4" fillId="2" borderId="10" xfId="0" applyNumberFormat="1" applyFont="1" applyFill="1" applyBorder="1" applyAlignment="1">
      <alignment horizontal="right"/>
    </xf>
    <xf numFmtId="49" fontId="4" fillId="2" borderId="12" xfId="0" applyNumberFormat="1" applyFont="1" applyFill="1" applyBorder="1" applyAlignment="1">
      <alignment horizontal="right"/>
    </xf>
    <xf numFmtId="49" fontId="7" fillId="2" borderId="14" xfId="0" applyNumberFormat="1" applyFont="1" applyFill="1" applyBorder="1" applyAlignment="1">
      <alignment horizontal="left"/>
    </xf>
  </cellXfs>
  <cellStyles count="4">
    <cellStyle name="Excel Built-in Normal" xfId="2"/>
    <cellStyle name="Обычный" xfId="0" builtinId="0"/>
    <cellStyle name="Обычный 2" xfId="3"/>
    <cellStyle name="Финансовый" xfId="1" builtinId="3"/>
  </cellStyles>
  <dxfs count="0"/>
  <tableStyles count="1" defaultTableStyle="TableStyleMedium9" defaultPivotStyle="PivotStyleLight16">
    <tableStyle name="Стиль таблицы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U267"/>
  <sheetViews>
    <sheetView tabSelected="1" zoomScale="130" zoomScaleNormal="130" workbookViewId="0">
      <selection activeCell="E11" sqref="E11:E13"/>
    </sheetView>
  </sheetViews>
  <sheetFormatPr defaultColWidth="9.140625" defaultRowHeight="11.25"/>
  <cols>
    <col min="1" max="1" width="4.140625" style="59" customWidth="1"/>
    <col min="2" max="2" width="25.7109375" style="35" customWidth="1"/>
    <col min="3" max="3" width="9.85546875" style="35" customWidth="1"/>
    <col min="4" max="4" width="5.85546875" style="35" customWidth="1"/>
    <col min="5" max="5" width="21.5703125" style="35" customWidth="1"/>
    <col min="6" max="6" width="8" style="35" hidden="1" customWidth="1"/>
    <col min="7" max="7" width="3.7109375" style="35" hidden="1" customWidth="1"/>
    <col min="8" max="8" width="12.28515625" style="34" customWidth="1"/>
    <col min="9" max="9" width="12.85546875" style="34" customWidth="1"/>
    <col min="10" max="10" width="12.28515625" style="34" hidden="1" customWidth="1"/>
    <col min="11" max="12" width="11.42578125" style="35" hidden="1" customWidth="1"/>
    <col min="13" max="13" width="17.7109375" style="35" customWidth="1"/>
    <col min="14" max="14" width="9.140625" style="35"/>
    <col min="15" max="15" width="5.140625" style="35" customWidth="1"/>
    <col min="16" max="16" width="4.7109375" style="35" customWidth="1"/>
    <col min="17" max="17" width="4.42578125" style="35" customWidth="1"/>
    <col min="18" max="18" width="0.140625" style="35" hidden="1" customWidth="1"/>
    <col min="19" max="19" width="5.140625" style="35" hidden="1" customWidth="1"/>
    <col min="20" max="20" width="4.85546875" style="35" hidden="1" customWidth="1"/>
    <col min="21" max="21" width="0.140625" style="35" hidden="1" customWidth="1"/>
    <col min="22" max="16384" width="9.140625" style="35"/>
  </cols>
  <sheetData>
    <row r="1" spans="1:21">
      <c r="B1" s="139"/>
      <c r="C1" s="142"/>
      <c r="D1" s="142"/>
      <c r="E1" s="139"/>
      <c r="F1" s="1"/>
      <c r="G1" s="1"/>
      <c r="H1" s="1"/>
      <c r="I1" s="1"/>
      <c r="J1" s="1"/>
      <c r="K1" s="1"/>
      <c r="L1" s="1"/>
      <c r="M1" s="139"/>
      <c r="N1" s="211" t="s">
        <v>188</v>
      </c>
      <c r="O1" s="212"/>
      <c r="P1" s="212"/>
      <c r="Q1" s="212"/>
      <c r="R1" s="139"/>
      <c r="S1" s="139"/>
      <c r="T1" s="139"/>
      <c r="U1" s="139"/>
    </row>
    <row r="2" spans="1:21">
      <c r="B2" s="139"/>
      <c r="C2" s="142"/>
      <c r="D2" s="3"/>
      <c r="E2" s="139"/>
      <c r="F2" s="1"/>
      <c r="G2" s="1"/>
      <c r="H2" s="1"/>
      <c r="I2" s="1"/>
      <c r="J2" s="1"/>
      <c r="K2" s="1"/>
      <c r="L2" s="1"/>
      <c r="M2" s="139"/>
      <c r="N2" s="96" t="s">
        <v>189</v>
      </c>
      <c r="O2" s="96"/>
      <c r="P2" s="96"/>
      <c r="Q2" s="97"/>
      <c r="R2" s="139"/>
      <c r="S2" s="139"/>
      <c r="U2" s="139"/>
    </row>
    <row r="3" spans="1:21" ht="13.5" customHeight="1">
      <c r="B3" s="139"/>
      <c r="C3" s="142"/>
      <c r="D3" s="3"/>
      <c r="E3" s="139"/>
      <c r="F3" s="1"/>
      <c r="G3" s="1"/>
      <c r="H3" s="1"/>
      <c r="I3" s="1"/>
      <c r="J3" s="1"/>
      <c r="K3" s="1"/>
      <c r="L3" s="1"/>
      <c r="M3" s="139"/>
      <c r="N3" s="96" t="s">
        <v>190</v>
      </c>
      <c r="O3" s="96"/>
      <c r="P3" s="96"/>
      <c r="Q3" s="97"/>
      <c r="R3" s="19"/>
      <c r="S3" s="19"/>
      <c r="T3" s="19"/>
      <c r="U3" s="19"/>
    </row>
    <row r="4" spans="1:21">
      <c r="B4" s="139"/>
      <c r="C4" s="142"/>
      <c r="D4" s="3"/>
      <c r="E4" s="139"/>
      <c r="F4" s="1"/>
      <c r="G4" s="1"/>
      <c r="H4" s="1"/>
      <c r="I4" s="1"/>
      <c r="J4" s="1"/>
      <c r="K4" s="1"/>
      <c r="L4" s="1"/>
      <c r="M4" s="139"/>
      <c r="N4" s="19"/>
      <c r="O4" s="19"/>
      <c r="P4" s="19"/>
      <c r="Q4" s="19"/>
      <c r="R4" s="19"/>
      <c r="S4" s="19"/>
      <c r="T4" s="19"/>
      <c r="U4" s="19"/>
    </row>
    <row r="5" spans="1:21">
      <c r="A5" s="213" t="s">
        <v>191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19"/>
      <c r="S5" s="19"/>
      <c r="T5" s="19"/>
      <c r="U5" s="19"/>
    </row>
    <row r="6" spans="1:21">
      <c r="A6" s="214" t="s">
        <v>192</v>
      </c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14"/>
      <c r="R6" s="19"/>
      <c r="S6" s="19"/>
      <c r="T6" s="19"/>
      <c r="U6" s="19"/>
    </row>
    <row r="7" spans="1:21">
      <c r="A7" s="215" t="s">
        <v>193</v>
      </c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19"/>
      <c r="S7" s="19"/>
      <c r="T7" s="19"/>
      <c r="U7" s="19"/>
    </row>
    <row r="8" spans="1:21">
      <c r="A8" s="215" t="s">
        <v>194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  <c r="R8" s="139"/>
      <c r="S8" s="139"/>
      <c r="T8" s="139"/>
      <c r="U8" s="139"/>
    </row>
    <row r="9" spans="1:21" ht="6" customHeight="1">
      <c r="B9" s="139"/>
      <c r="C9" s="142"/>
      <c r="D9" s="142"/>
      <c r="E9" s="139"/>
      <c r="F9" s="1"/>
      <c r="G9" s="1"/>
      <c r="H9" s="1"/>
      <c r="I9" s="1"/>
      <c r="J9" s="1"/>
      <c r="K9" s="1"/>
      <c r="L9" s="1"/>
      <c r="M9" s="139"/>
      <c r="N9" s="139"/>
      <c r="O9" s="139"/>
      <c r="P9" s="139"/>
      <c r="Q9" s="139"/>
      <c r="R9" s="139"/>
      <c r="S9" s="139"/>
      <c r="T9" s="139"/>
      <c r="U9" s="139"/>
    </row>
    <row r="10" spans="1:21" ht="11.25" customHeight="1">
      <c r="A10" s="60" t="s">
        <v>32</v>
      </c>
      <c r="B10" s="151" t="s">
        <v>0</v>
      </c>
      <c r="C10" s="154" t="s">
        <v>198</v>
      </c>
      <c r="D10" s="155"/>
      <c r="E10" s="158" t="s">
        <v>1</v>
      </c>
      <c r="F10" s="159"/>
      <c r="G10" s="159"/>
      <c r="H10" s="159"/>
      <c r="I10" s="159"/>
      <c r="J10" s="159"/>
      <c r="K10" s="159"/>
      <c r="L10" s="246"/>
      <c r="M10" s="158" t="s">
        <v>201</v>
      </c>
      <c r="N10" s="159"/>
      <c r="O10" s="159"/>
      <c r="P10" s="159"/>
      <c r="Q10" s="159"/>
      <c r="R10" s="159"/>
      <c r="S10" s="159"/>
      <c r="T10" s="159"/>
      <c r="U10" s="246"/>
    </row>
    <row r="11" spans="1:21" ht="11.25" customHeight="1">
      <c r="A11" s="61" t="s">
        <v>33</v>
      </c>
      <c r="B11" s="152"/>
      <c r="C11" s="156"/>
      <c r="D11" s="157"/>
      <c r="E11" s="151" t="s">
        <v>2</v>
      </c>
      <c r="F11" s="160" t="s">
        <v>3</v>
      </c>
      <c r="G11" s="161"/>
      <c r="H11" s="161"/>
      <c r="I11" s="161"/>
      <c r="J11" s="161"/>
      <c r="K11" s="161"/>
      <c r="L11" s="162"/>
      <c r="M11" s="151" t="s">
        <v>4</v>
      </c>
      <c r="N11" s="151" t="s">
        <v>79</v>
      </c>
      <c r="O11" s="158" t="s">
        <v>5</v>
      </c>
      <c r="P11" s="159"/>
      <c r="Q11" s="159"/>
      <c r="R11" s="159"/>
      <c r="S11" s="159"/>
      <c r="T11" s="159"/>
      <c r="U11" s="246"/>
    </row>
    <row r="12" spans="1:21" ht="11.25" customHeight="1">
      <c r="A12" s="61"/>
      <c r="B12" s="152"/>
      <c r="C12" s="247" t="s">
        <v>199</v>
      </c>
      <c r="D12" s="151" t="s">
        <v>200</v>
      </c>
      <c r="E12" s="152"/>
      <c r="F12" s="163" t="s">
        <v>6</v>
      </c>
      <c r="G12" s="160" t="s">
        <v>183</v>
      </c>
      <c r="H12" s="161"/>
      <c r="I12" s="161"/>
      <c r="J12" s="161"/>
      <c r="K12" s="161"/>
      <c r="L12" s="162"/>
      <c r="M12" s="152"/>
      <c r="N12" s="152"/>
      <c r="O12" s="151" t="s">
        <v>6</v>
      </c>
      <c r="P12" s="158" t="s">
        <v>183</v>
      </c>
      <c r="Q12" s="159"/>
      <c r="R12" s="159"/>
      <c r="S12" s="159"/>
      <c r="T12" s="159"/>
      <c r="U12" s="246"/>
    </row>
    <row r="13" spans="1:21" ht="69.75" customHeight="1">
      <c r="A13" s="62"/>
      <c r="B13" s="153"/>
      <c r="C13" s="248"/>
      <c r="D13" s="153"/>
      <c r="E13" s="153"/>
      <c r="F13" s="164"/>
      <c r="G13" s="147">
        <v>2021</v>
      </c>
      <c r="H13" s="23" t="s">
        <v>184</v>
      </c>
      <c r="I13" s="23" t="s">
        <v>185</v>
      </c>
      <c r="J13" s="23">
        <v>2024</v>
      </c>
      <c r="K13" s="147">
        <v>2025</v>
      </c>
      <c r="L13" s="147">
        <v>2026</v>
      </c>
      <c r="M13" s="153"/>
      <c r="N13" s="153"/>
      <c r="O13" s="153"/>
      <c r="P13" s="148" t="s">
        <v>186</v>
      </c>
      <c r="Q13" s="148" t="s">
        <v>187</v>
      </c>
      <c r="R13" s="148">
        <v>2023</v>
      </c>
      <c r="S13" s="148">
        <v>2024</v>
      </c>
      <c r="T13" s="148">
        <v>2025</v>
      </c>
      <c r="U13" s="148">
        <v>2026</v>
      </c>
    </row>
    <row r="14" spans="1:21">
      <c r="A14" s="63">
        <v>1</v>
      </c>
      <c r="B14" s="4">
        <v>2</v>
      </c>
      <c r="C14" s="4">
        <v>3</v>
      </c>
      <c r="D14" s="4">
        <v>4</v>
      </c>
      <c r="E14" s="4">
        <v>6</v>
      </c>
      <c r="F14" s="5">
        <v>7</v>
      </c>
      <c r="G14" s="5">
        <v>8</v>
      </c>
      <c r="H14" s="5">
        <v>5</v>
      </c>
      <c r="I14" s="5">
        <v>6</v>
      </c>
      <c r="J14" s="24">
        <v>11</v>
      </c>
      <c r="K14" s="5">
        <v>12</v>
      </c>
      <c r="L14" s="5">
        <v>13</v>
      </c>
      <c r="M14" s="4">
        <v>7</v>
      </c>
      <c r="N14" s="4">
        <v>8</v>
      </c>
      <c r="O14" s="4">
        <v>9</v>
      </c>
      <c r="P14" s="4">
        <v>10</v>
      </c>
      <c r="Q14" s="4">
        <v>11</v>
      </c>
      <c r="R14" s="4">
        <v>19</v>
      </c>
      <c r="S14" s="4">
        <v>20</v>
      </c>
      <c r="T14" s="4">
        <v>21</v>
      </c>
      <c r="U14" s="4">
        <v>22</v>
      </c>
    </row>
    <row r="15" spans="1:21" ht="150" customHeight="1">
      <c r="A15" s="222" t="s">
        <v>195</v>
      </c>
      <c r="B15" s="223"/>
      <c r="C15" s="18"/>
      <c r="D15" s="18"/>
      <c r="E15" s="18"/>
      <c r="F15" s="98"/>
      <c r="G15" s="98"/>
      <c r="H15" s="99"/>
      <c r="I15" s="99"/>
      <c r="J15" s="99"/>
      <c r="K15" s="98"/>
      <c r="L15" s="98"/>
      <c r="M15" s="18"/>
      <c r="N15" s="18"/>
      <c r="O15" s="18"/>
      <c r="P15" s="18"/>
      <c r="Q15" s="18"/>
      <c r="R15" s="18"/>
      <c r="S15" s="18"/>
      <c r="T15" s="18"/>
      <c r="U15" s="18"/>
    </row>
    <row r="16" spans="1:21" ht="173.25" customHeight="1">
      <c r="A16" s="222" t="s">
        <v>196</v>
      </c>
      <c r="B16" s="223"/>
      <c r="C16" s="18"/>
      <c r="D16" s="18"/>
      <c r="E16" s="18"/>
      <c r="F16" s="98"/>
      <c r="G16" s="98"/>
      <c r="H16" s="99"/>
      <c r="I16" s="99"/>
      <c r="J16" s="99"/>
      <c r="K16" s="98"/>
      <c r="L16" s="98"/>
      <c r="M16" s="18"/>
      <c r="N16" s="18"/>
      <c r="O16" s="18"/>
      <c r="P16" s="18"/>
      <c r="Q16" s="18"/>
      <c r="R16" s="18"/>
      <c r="S16" s="18"/>
      <c r="T16" s="18"/>
      <c r="U16" s="18"/>
    </row>
    <row r="17" spans="1:21" ht="137.25" customHeight="1">
      <c r="A17" s="222" t="s">
        <v>197</v>
      </c>
      <c r="B17" s="223"/>
      <c r="C17" s="137"/>
      <c r="D17" s="137"/>
      <c r="E17" s="137"/>
      <c r="F17" s="141"/>
      <c r="G17" s="141"/>
      <c r="H17" s="141"/>
      <c r="I17" s="141"/>
      <c r="J17" s="141"/>
      <c r="K17" s="141"/>
      <c r="L17" s="141"/>
      <c r="M17" s="137"/>
      <c r="N17" s="137"/>
      <c r="O17" s="137"/>
      <c r="P17" s="137"/>
      <c r="Q17" s="137"/>
      <c r="R17" s="137"/>
      <c r="S17" s="137"/>
      <c r="T17" s="137"/>
      <c r="U17" s="137"/>
    </row>
    <row r="18" spans="1:21" ht="11.25" customHeight="1">
      <c r="A18" s="193" t="s">
        <v>71</v>
      </c>
      <c r="B18" s="208"/>
      <c r="C18" s="140"/>
      <c r="D18" s="137"/>
      <c r="E18" s="64"/>
      <c r="F18" s="37"/>
      <c r="G18" s="36"/>
      <c r="H18" s="25"/>
      <c r="I18" s="26"/>
      <c r="J18" s="25"/>
      <c r="K18" s="36"/>
      <c r="L18" s="37"/>
      <c r="M18" s="36"/>
      <c r="N18" s="37"/>
      <c r="O18" s="36"/>
      <c r="P18" s="37"/>
      <c r="Q18" s="36"/>
      <c r="R18" s="37"/>
      <c r="S18" s="36"/>
      <c r="T18" s="37"/>
      <c r="U18" s="36"/>
    </row>
    <row r="19" spans="1:21" ht="11.25" customHeight="1">
      <c r="A19" s="195"/>
      <c r="B19" s="209"/>
      <c r="C19" s="43"/>
      <c r="D19" s="38"/>
      <c r="E19" s="65"/>
      <c r="F19" s="39"/>
      <c r="G19" s="38"/>
      <c r="H19" s="27"/>
      <c r="I19" s="28"/>
      <c r="J19" s="27"/>
      <c r="K19" s="38"/>
      <c r="L19" s="39"/>
      <c r="M19" s="38"/>
      <c r="N19" s="39"/>
      <c r="O19" s="38"/>
      <c r="P19" s="39"/>
      <c r="Q19" s="38"/>
      <c r="R19" s="39"/>
      <c r="S19" s="38"/>
      <c r="T19" s="39"/>
      <c r="U19" s="38"/>
    </row>
    <row r="20" spans="1:21" ht="32.25" customHeight="1">
      <c r="A20" s="197"/>
      <c r="B20" s="210"/>
      <c r="C20" s="50"/>
      <c r="D20" s="40"/>
      <c r="E20" s="66"/>
      <c r="F20" s="41"/>
      <c r="G20" s="40"/>
      <c r="H20" s="29"/>
      <c r="I20" s="21"/>
      <c r="J20" s="29"/>
      <c r="K20" s="40"/>
      <c r="L20" s="41"/>
      <c r="M20" s="38"/>
      <c r="N20" s="39"/>
      <c r="O20" s="38"/>
      <c r="P20" s="39"/>
      <c r="Q20" s="38"/>
      <c r="R20" s="39"/>
      <c r="S20" s="38"/>
      <c r="T20" s="39"/>
      <c r="U20" s="38"/>
    </row>
    <row r="21" spans="1:21" ht="11.25" customHeight="1">
      <c r="A21" s="67">
        <v>1</v>
      </c>
      <c r="B21" s="237" t="s">
        <v>36</v>
      </c>
      <c r="C21" s="151" t="s">
        <v>92</v>
      </c>
      <c r="D21" s="138"/>
      <c r="E21" s="68" t="s">
        <v>7</v>
      </c>
      <c r="F21" s="30">
        <f>G21+H21+I21+J21+K21+L21</f>
        <v>374525142.69</v>
      </c>
      <c r="G21" s="30">
        <f>G22+G23</f>
        <v>70855164.719999999</v>
      </c>
      <c r="H21" s="30">
        <f t="shared" ref="H21:L21" si="0">H22+H23</f>
        <v>73677069.079999998</v>
      </c>
      <c r="I21" s="30">
        <f t="shared" si="0"/>
        <v>73166382.439999998</v>
      </c>
      <c r="J21" s="30">
        <f t="shared" si="0"/>
        <v>63953803.640000001</v>
      </c>
      <c r="K21" s="30">
        <f t="shared" si="0"/>
        <v>65715815</v>
      </c>
      <c r="L21" s="30">
        <f t="shared" si="0"/>
        <v>27156907.809999999</v>
      </c>
      <c r="M21" s="42"/>
      <c r="N21" s="36"/>
      <c r="O21" s="37"/>
      <c r="P21" s="36"/>
      <c r="Q21" s="36"/>
      <c r="R21" s="36"/>
      <c r="S21" s="37"/>
      <c r="T21" s="36"/>
      <c r="U21" s="69"/>
    </row>
    <row r="22" spans="1:21" ht="42.75" customHeight="1">
      <c r="A22" s="70"/>
      <c r="B22" s="238"/>
      <c r="C22" s="152"/>
      <c r="D22" s="38"/>
      <c r="E22" s="71" t="s">
        <v>34</v>
      </c>
      <c r="F22" s="21">
        <f>G22+H22+I22+J22+K22+L22</f>
        <v>212668996.45999998</v>
      </c>
      <c r="G22" s="20">
        <f>G25+G28+G31+G34+G37+G43+G40+G46+G49</f>
        <v>39486510.000000007</v>
      </c>
      <c r="H22" s="20">
        <f>H25+H28+H31+H34+H37+H43+H40+H46+H49+H52+H55</f>
        <v>38398963.699999996</v>
      </c>
      <c r="I22" s="20">
        <f>I25+I28+I31+I34+I37+I43+I40+I46+I49+I52+I55</f>
        <v>38375242.309999995</v>
      </c>
      <c r="J22" s="20">
        <f t="shared" ref="J22:L22" si="1">J25+J28+J31+J34+J37+J43+J40+J46+J49+J52+J55</f>
        <v>33744680.640000001</v>
      </c>
      <c r="K22" s="20">
        <f t="shared" si="1"/>
        <v>35506692</v>
      </c>
      <c r="L22" s="20">
        <f t="shared" si="1"/>
        <v>27156907.809999999</v>
      </c>
      <c r="M22" s="43"/>
      <c r="N22" s="38"/>
      <c r="O22" s="39"/>
      <c r="P22" s="38"/>
      <c r="Q22" s="38"/>
      <c r="R22" s="38"/>
      <c r="S22" s="39"/>
      <c r="T22" s="38"/>
      <c r="U22" s="72"/>
    </row>
    <row r="23" spans="1:21" ht="38.25" customHeight="1">
      <c r="A23" s="73"/>
      <c r="B23" s="239"/>
      <c r="C23" s="153"/>
      <c r="D23" s="40"/>
      <c r="E23" s="71" t="s">
        <v>35</v>
      </c>
      <c r="F23" s="21">
        <f t="shared" ref="F23:F80" si="2">G23+H23+I23+J23+K23+L23</f>
        <v>161856146.23000002</v>
      </c>
      <c r="G23" s="20">
        <f>G41+G38+G47+G50</f>
        <v>31368654.719999999</v>
      </c>
      <c r="H23" s="20">
        <f>H41+H38+H47+H50+H53</f>
        <v>35278105.380000003</v>
      </c>
      <c r="I23" s="20">
        <f t="shared" ref="I23:L23" si="3">I41+I38+I47+I50+I53</f>
        <v>34791140.130000003</v>
      </c>
      <c r="J23" s="20">
        <f t="shared" si="3"/>
        <v>30209123</v>
      </c>
      <c r="K23" s="20">
        <f t="shared" si="3"/>
        <v>30209123</v>
      </c>
      <c r="L23" s="20">
        <f t="shared" si="3"/>
        <v>0</v>
      </c>
      <c r="M23" s="43"/>
      <c r="N23" s="38"/>
      <c r="O23" s="39"/>
      <c r="P23" s="38"/>
      <c r="Q23" s="38"/>
      <c r="R23" s="38"/>
      <c r="S23" s="39"/>
      <c r="T23" s="38"/>
      <c r="U23" s="72"/>
    </row>
    <row r="24" spans="1:21" ht="11.25" customHeight="1">
      <c r="A24" s="60" t="s">
        <v>8</v>
      </c>
      <c r="B24" s="216" t="s">
        <v>37</v>
      </c>
      <c r="C24" s="151" t="s">
        <v>92</v>
      </c>
      <c r="D24" s="137"/>
      <c r="E24" s="74" t="s">
        <v>7</v>
      </c>
      <c r="F24" s="21">
        <f t="shared" si="2"/>
        <v>8911526.4900000002</v>
      </c>
      <c r="G24" s="20">
        <f>G25+G26</f>
        <v>1225710</v>
      </c>
      <c r="H24" s="20">
        <f t="shared" ref="H24:L24" si="4">H25+H26</f>
        <v>1353331.08</v>
      </c>
      <c r="I24" s="20">
        <f t="shared" si="4"/>
        <v>1353331.08</v>
      </c>
      <c r="J24" s="20">
        <f t="shared" si="4"/>
        <v>1670760</v>
      </c>
      <c r="K24" s="20">
        <f t="shared" si="4"/>
        <v>1670760</v>
      </c>
      <c r="L24" s="44">
        <f t="shared" si="4"/>
        <v>1637634.33</v>
      </c>
      <c r="M24" s="42"/>
      <c r="N24" s="36"/>
      <c r="O24" s="37"/>
      <c r="P24" s="36"/>
      <c r="Q24" s="36"/>
      <c r="R24" s="36"/>
      <c r="S24" s="37"/>
      <c r="T24" s="36"/>
      <c r="U24" s="69"/>
    </row>
    <row r="25" spans="1:21" ht="47.25" customHeight="1">
      <c r="A25" s="70"/>
      <c r="B25" s="217"/>
      <c r="C25" s="152"/>
      <c r="D25" s="38"/>
      <c r="E25" s="71" t="s">
        <v>34</v>
      </c>
      <c r="F25" s="21">
        <f t="shared" si="2"/>
        <v>8911526.4900000002</v>
      </c>
      <c r="G25" s="20">
        <v>1225710</v>
      </c>
      <c r="H25" s="20">
        <v>1353331.08</v>
      </c>
      <c r="I25" s="20">
        <v>1353331.08</v>
      </c>
      <c r="J25" s="20">
        <v>1670760</v>
      </c>
      <c r="K25" s="20">
        <f>J25</f>
        <v>1670760</v>
      </c>
      <c r="L25" s="44">
        <v>1637634.33</v>
      </c>
      <c r="M25" s="43"/>
      <c r="N25" s="38"/>
      <c r="O25" s="39"/>
      <c r="P25" s="38"/>
      <c r="Q25" s="38"/>
      <c r="R25" s="38"/>
      <c r="S25" s="39"/>
      <c r="T25" s="38"/>
      <c r="U25" s="72"/>
    </row>
    <row r="26" spans="1:21" ht="33.75" customHeight="1">
      <c r="A26" s="73"/>
      <c r="B26" s="218"/>
      <c r="C26" s="153"/>
      <c r="D26" s="40"/>
      <c r="E26" s="71" t="s">
        <v>35</v>
      </c>
      <c r="F26" s="21">
        <f t="shared" si="2"/>
        <v>0</v>
      </c>
      <c r="G26" s="45"/>
      <c r="H26" s="20"/>
      <c r="I26" s="20"/>
      <c r="J26" s="20"/>
      <c r="K26" s="45"/>
      <c r="L26" s="46"/>
      <c r="M26" s="43"/>
      <c r="N26" s="38"/>
      <c r="O26" s="39"/>
      <c r="P26" s="38"/>
      <c r="Q26" s="40"/>
      <c r="R26" s="38"/>
      <c r="S26" s="39"/>
      <c r="T26" s="38"/>
      <c r="U26" s="72"/>
    </row>
    <row r="27" spans="1:21" ht="11.25" customHeight="1">
      <c r="A27" s="60" t="s">
        <v>81</v>
      </c>
      <c r="B27" s="216" t="s">
        <v>38</v>
      </c>
      <c r="C27" s="151" t="s">
        <v>92</v>
      </c>
      <c r="D27" s="137"/>
      <c r="E27" s="74" t="s">
        <v>7</v>
      </c>
      <c r="F27" s="21">
        <f t="shared" si="2"/>
        <v>7802810.7999999998</v>
      </c>
      <c r="G27" s="20">
        <f>G28+G29</f>
        <v>1233925</v>
      </c>
      <c r="H27" s="20">
        <f t="shared" ref="H27:L27" si="5">H28+H29</f>
        <v>1247406.42</v>
      </c>
      <c r="I27" s="20">
        <f t="shared" si="5"/>
        <v>1247406.42</v>
      </c>
      <c r="J27" s="20">
        <f t="shared" si="5"/>
        <v>1247406.42</v>
      </c>
      <c r="K27" s="20">
        <f t="shared" si="5"/>
        <v>1247406.42</v>
      </c>
      <c r="L27" s="44">
        <f t="shared" si="5"/>
        <v>1579260.12</v>
      </c>
      <c r="M27" s="36"/>
      <c r="N27" s="37"/>
      <c r="O27" s="36"/>
      <c r="P27" s="37"/>
      <c r="Q27" s="36"/>
      <c r="R27" s="37"/>
      <c r="S27" s="36"/>
      <c r="T27" s="37"/>
      <c r="U27" s="36"/>
    </row>
    <row r="28" spans="1:21" ht="45" customHeight="1">
      <c r="A28" s="70"/>
      <c r="B28" s="217"/>
      <c r="C28" s="152"/>
      <c r="D28" s="38"/>
      <c r="E28" s="71" t="s">
        <v>34</v>
      </c>
      <c r="F28" s="21">
        <f t="shared" si="2"/>
        <v>7802810.7999999998</v>
      </c>
      <c r="G28" s="20">
        <v>1233925</v>
      </c>
      <c r="H28" s="20">
        <v>1247406.42</v>
      </c>
      <c r="I28" s="20">
        <v>1247406.42</v>
      </c>
      <c r="J28" s="20">
        <f>I28</f>
        <v>1247406.42</v>
      </c>
      <c r="K28" s="20">
        <f>J28</f>
        <v>1247406.42</v>
      </c>
      <c r="L28" s="44">
        <v>1579260.12</v>
      </c>
      <c r="M28" s="38"/>
      <c r="N28" s="39"/>
      <c r="O28" s="38"/>
      <c r="P28" s="39"/>
      <c r="Q28" s="38"/>
      <c r="R28" s="39"/>
      <c r="S28" s="38"/>
      <c r="T28" s="39"/>
      <c r="U28" s="38"/>
    </row>
    <row r="29" spans="1:21" ht="33.75" customHeight="1">
      <c r="A29" s="73"/>
      <c r="B29" s="218"/>
      <c r="C29" s="153"/>
      <c r="D29" s="40"/>
      <c r="E29" s="71" t="s">
        <v>35</v>
      </c>
      <c r="F29" s="21">
        <f t="shared" si="2"/>
        <v>0</v>
      </c>
      <c r="G29" s="20"/>
      <c r="H29" s="20"/>
      <c r="I29" s="20"/>
      <c r="J29" s="20"/>
      <c r="K29" s="45"/>
      <c r="L29" s="45"/>
      <c r="M29" s="40"/>
      <c r="N29" s="39"/>
      <c r="O29" s="38"/>
      <c r="P29" s="39"/>
      <c r="Q29" s="38"/>
      <c r="R29" s="39"/>
      <c r="S29" s="38"/>
      <c r="T29" s="39"/>
      <c r="U29" s="38"/>
    </row>
    <row r="30" spans="1:21" ht="11.25" customHeight="1">
      <c r="A30" s="60" t="s">
        <v>82</v>
      </c>
      <c r="B30" s="216" t="s">
        <v>39</v>
      </c>
      <c r="C30" s="151" t="s">
        <v>92</v>
      </c>
      <c r="D30" s="137"/>
      <c r="E30" s="74" t="s">
        <v>7</v>
      </c>
      <c r="F30" s="21">
        <f t="shared" si="2"/>
        <v>1453244.6099999999</v>
      </c>
      <c r="G30" s="20">
        <f>G31</f>
        <v>218766.34</v>
      </c>
      <c r="H30" s="20">
        <f t="shared" ref="H30:L30" si="6">H31</f>
        <v>202014.03</v>
      </c>
      <c r="I30" s="20">
        <f t="shared" si="6"/>
        <v>202014.03</v>
      </c>
      <c r="J30" s="20">
        <f t="shared" si="6"/>
        <v>271656</v>
      </c>
      <c r="K30" s="20">
        <f t="shared" si="6"/>
        <v>271656</v>
      </c>
      <c r="L30" s="44">
        <f t="shared" si="6"/>
        <v>287138.21000000002</v>
      </c>
      <c r="M30" s="36"/>
      <c r="N30" s="37"/>
      <c r="O30" s="36"/>
      <c r="P30" s="37"/>
      <c r="Q30" s="36"/>
      <c r="R30" s="37"/>
      <c r="S30" s="36"/>
      <c r="T30" s="37"/>
      <c r="U30" s="36"/>
    </row>
    <row r="31" spans="1:21" ht="46.5" customHeight="1">
      <c r="A31" s="70"/>
      <c r="B31" s="217"/>
      <c r="C31" s="152"/>
      <c r="D31" s="38"/>
      <c r="E31" s="71" t="s">
        <v>34</v>
      </c>
      <c r="F31" s="21">
        <f t="shared" si="2"/>
        <v>1453244.6099999999</v>
      </c>
      <c r="G31" s="20">
        <v>218766.34</v>
      </c>
      <c r="H31" s="20">
        <v>202014.03</v>
      </c>
      <c r="I31" s="20">
        <v>202014.03</v>
      </c>
      <c r="J31" s="20">
        <v>271656</v>
      </c>
      <c r="K31" s="20">
        <f>J31</f>
        <v>271656</v>
      </c>
      <c r="L31" s="44">
        <v>287138.21000000002</v>
      </c>
      <c r="M31" s="38"/>
      <c r="N31" s="39"/>
      <c r="O31" s="38"/>
      <c r="P31" s="39"/>
      <c r="Q31" s="38"/>
      <c r="R31" s="39"/>
      <c r="S31" s="38"/>
      <c r="T31" s="39"/>
      <c r="U31" s="38"/>
    </row>
    <row r="32" spans="1:21" ht="33.75" customHeight="1">
      <c r="A32" s="73"/>
      <c r="B32" s="218"/>
      <c r="C32" s="153"/>
      <c r="D32" s="40"/>
      <c r="E32" s="71" t="s">
        <v>35</v>
      </c>
      <c r="F32" s="21">
        <f t="shared" si="2"/>
        <v>0</v>
      </c>
      <c r="G32" s="45"/>
      <c r="H32" s="20"/>
      <c r="I32" s="20"/>
      <c r="J32" s="20"/>
      <c r="K32" s="45"/>
      <c r="L32" s="46"/>
      <c r="M32" s="40"/>
      <c r="N32" s="41"/>
      <c r="O32" s="40"/>
      <c r="P32" s="41"/>
      <c r="Q32" s="40"/>
      <c r="R32" s="41"/>
      <c r="S32" s="40"/>
      <c r="T32" s="41"/>
      <c r="U32" s="40"/>
    </row>
    <row r="33" spans="1:21" ht="11.25" customHeight="1">
      <c r="A33" s="60" t="s">
        <v>83</v>
      </c>
      <c r="B33" s="216" t="s">
        <v>144</v>
      </c>
      <c r="C33" s="151" t="s">
        <v>92</v>
      </c>
      <c r="D33" s="137"/>
      <c r="E33" s="74" t="s">
        <v>7</v>
      </c>
      <c r="F33" s="21">
        <f t="shared" si="2"/>
        <v>193384948.93000001</v>
      </c>
      <c r="G33" s="20">
        <f>G34+G35</f>
        <v>36779304.530000001</v>
      </c>
      <c r="H33" s="20">
        <f t="shared" ref="H33:L33" si="7">H34+H35</f>
        <v>35138368.619999997</v>
      </c>
      <c r="I33" s="20">
        <f t="shared" si="7"/>
        <v>35114647.229999997</v>
      </c>
      <c r="J33" s="20">
        <f t="shared" si="7"/>
        <v>30554858.219999999</v>
      </c>
      <c r="K33" s="20">
        <f t="shared" si="7"/>
        <v>32316869.579999998</v>
      </c>
      <c r="L33" s="20">
        <f t="shared" si="7"/>
        <v>23480900.75</v>
      </c>
      <c r="M33" s="249" t="s">
        <v>209</v>
      </c>
      <c r="N33" s="47"/>
      <c r="O33" s="48"/>
      <c r="P33" s="38">
        <v>2.1</v>
      </c>
      <c r="Q33" s="36">
        <v>1.5</v>
      </c>
      <c r="R33" s="38">
        <v>2.1</v>
      </c>
      <c r="S33" s="39">
        <v>2.1</v>
      </c>
      <c r="T33" s="38">
        <v>2.1</v>
      </c>
      <c r="U33" s="72">
        <v>2.1</v>
      </c>
    </row>
    <row r="34" spans="1:21" ht="56.25" customHeight="1">
      <c r="A34" s="70"/>
      <c r="B34" s="217"/>
      <c r="C34" s="152"/>
      <c r="D34" s="38"/>
      <c r="E34" s="71" t="s">
        <v>34</v>
      </c>
      <c r="F34" s="21">
        <f t="shared" si="2"/>
        <v>193384948.93000001</v>
      </c>
      <c r="G34" s="20">
        <v>36779304.530000001</v>
      </c>
      <c r="H34" s="20">
        <v>35138368.619999997</v>
      </c>
      <c r="I34" s="20">
        <v>35114647.229999997</v>
      </c>
      <c r="J34" s="20">
        <v>30554858.219999999</v>
      </c>
      <c r="K34" s="20">
        <v>32316869.579999998</v>
      </c>
      <c r="L34" s="20">
        <v>23480900.75</v>
      </c>
      <c r="M34" s="249"/>
      <c r="N34" s="43"/>
      <c r="O34" s="43"/>
      <c r="P34" s="38"/>
      <c r="Q34" s="38"/>
      <c r="R34" s="38"/>
      <c r="S34" s="39"/>
      <c r="T34" s="38"/>
      <c r="U34" s="72"/>
    </row>
    <row r="35" spans="1:21" ht="81.75" customHeight="1">
      <c r="A35" s="73"/>
      <c r="B35" s="218"/>
      <c r="C35" s="153"/>
      <c r="D35" s="40"/>
      <c r="E35" s="71" t="s">
        <v>35</v>
      </c>
      <c r="F35" s="21">
        <f t="shared" si="2"/>
        <v>0</v>
      </c>
      <c r="G35" s="45"/>
      <c r="H35" s="20"/>
      <c r="I35" s="20"/>
      <c r="J35" s="20"/>
      <c r="K35" s="45"/>
      <c r="L35" s="45"/>
      <c r="M35" s="250"/>
      <c r="N35" s="43"/>
      <c r="O35" s="43"/>
      <c r="P35" s="38"/>
      <c r="Q35" s="40"/>
      <c r="R35" s="38"/>
      <c r="S35" s="39"/>
      <c r="T35" s="38"/>
      <c r="U35" s="72"/>
    </row>
    <row r="36" spans="1:21" ht="11.25" customHeight="1">
      <c r="A36" s="60" t="s">
        <v>84</v>
      </c>
      <c r="B36" s="216" t="s">
        <v>40</v>
      </c>
      <c r="C36" s="151" t="s">
        <v>92</v>
      </c>
      <c r="D36" s="137"/>
      <c r="E36" s="74" t="s">
        <v>7</v>
      </c>
      <c r="F36" s="21">
        <f t="shared" si="2"/>
        <v>155212781.72</v>
      </c>
      <c r="G36" s="20">
        <f>G37+G38</f>
        <v>29108217.719999999</v>
      </c>
      <c r="H36" s="20">
        <f t="shared" ref="H36:L36" si="8">H37+H38</f>
        <v>34198210</v>
      </c>
      <c r="I36" s="20">
        <f t="shared" si="8"/>
        <v>34198210</v>
      </c>
      <c r="J36" s="20">
        <f t="shared" si="8"/>
        <v>28854072</v>
      </c>
      <c r="K36" s="20">
        <f t="shared" si="8"/>
        <v>28854072</v>
      </c>
      <c r="L36" s="20">
        <f t="shared" si="8"/>
        <v>0</v>
      </c>
      <c r="M36" s="219" t="s">
        <v>80</v>
      </c>
      <c r="N36" s="49" t="s">
        <v>16</v>
      </c>
      <c r="O36" s="36"/>
      <c r="P36" s="37">
        <v>47.5</v>
      </c>
      <c r="Q36" s="36">
        <v>56.7</v>
      </c>
      <c r="R36" s="37">
        <v>47.5</v>
      </c>
      <c r="S36" s="36">
        <v>47.5</v>
      </c>
      <c r="T36" s="37">
        <v>47.5</v>
      </c>
      <c r="U36" s="36">
        <v>47.5</v>
      </c>
    </row>
    <row r="37" spans="1:21" ht="56.25" customHeight="1">
      <c r="A37" s="70"/>
      <c r="B37" s="217"/>
      <c r="C37" s="152"/>
      <c r="D37" s="38"/>
      <c r="E37" s="71" t="s">
        <v>34</v>
      </c>
      <c r="F37" s="21">
        <f t="shared" si="2"/>
        <v>0</v>
      </c>
      <c r="G37" s="20"/>
      <c r="H37" s="20"/>
      <c r="I37" s="20"/>
      <c r="J37" s="20"/>
      <c r="K37" s="20">
        <f>J37</f>
        <v>0</v>
      </c>
      <c r="L37" s="20">
        <f>K37</f>
        <v>0</v>
      </c>
      <c r="M37" s="220"/>
      <c r="N37" s="43"/>
      <c r="O37" s="38"/>
      <c r="P37" s="39"/>
      <c r="Q37" s="38"/>
      <c r="R37" s="39"/>
      <c r="S37" s="38"/>
      <c r="T37" s="39"/>
      <c r="U37" s="38"/>
    </row>
    <row r="38" spans="1:21" ht="184.5" customHeight="1">
      <c r="A38" s="73"/>
      <c r="B38" s="218"/>
      <c r="C38" s="153"/>
      <c r="D38" s="40"/>
      <c r="E38" s="71" t="s">
        <v>35</v>
      </c>
      <c r="F38" s="21">
        <f t="shared" si="2"/>
        <v>155212781.72</v>
      </c>
      <c r="G38" s="20">
        <v>29108217.719999999</v>
      </c>
      <c r="H38" s="20">
        <v>34198210</v>
      </c>
      <c r="I38" s="20">
        <v>34198210</v>
      </c>
      <c r="J38" s="20">
        <v>28854072</v>
      </c>
      <c r="K38" s="20">
        <v>28854072</v>
      </c>
      <c r="L38" s="20"/>
      <c r="M38" s="221"/>
      <c r="N38" s="43"/>
      <c r="O38" s="38"/>
      <c r="P38" s="39"/>
      <c r="Q38" s="38"/>
      <c r="R38" s="39"/>
      <c r="S38" s="38"/>
      <c r="T38" s="39"/>
      <c r="U38" s="38"/>
    </row>
    <row r="39" spans="1:21" ht="11.25" customHeight="1">
      <c r="A39" s="60" t="s">
        <v>85</v>
      </c>
      <c r="B39" s="216" t="s">
        <v>41</v>
      </c>
      <c r="C39" s="151" t="s">
        <v>92</v>
      </c>
      <c r="D39" s="137"/>
      <c r="E39" s="74" t="s">
        <v>7</v>
      </c>
      <c r="F39" s="21">
        <f>F40+F41</f>
        <v>5079021.75</v>
      </c>
      <c r="G39" s="20">
        <f>G40+G41</f>
        <v>849035</v>
      </c>
      <c r="H39" s="20">
        <f t="shared" ref="H39:L39" si="9">H40+H41</f>
        <v>1003425</v>
      </c>
      <c r="I39" s="20">
        <f t="shared" si="9"/>
        <v>516459.75</v>
      </c>
      <c r="J39" s="20">
        <f t="shared" si="9"/>
        <v>1355051</v>
      </c>
      <c r="K39" s="20">
        <f t="shared" si="9"/>
        <v>1355051</v>
      </c>
      <c r="L39" s="20">
        <f t="shared" si="9"/>
        <v>0</v>
      </c>
      <c r="M39" s="45"/>
      <c r="N39" s="45"/>
      <c r="O39" s="45"/>
      <c r="P39" s="45"/>
      <c r="Q39" s="45"/>
      <c r="R39" s="45"/>
      <c r="S39" s="45"/>
      <c r="T39" s="45"/>
      <c r="U39" s="45"/>
    </row>
    <row r="40" spans="1:21" ht="56.25">
      <c r="A40" s="38"/>
      <c r="B40" s="217"/>
      <c r="C40" s="152"/>
      <c r="D40" s="38"/>
      <c r="E40" s="71" t="s">
        <v>34</v>
      </c>
      <c r="F40" s="21">
        <f t="shared" si="2"/>
        <v>0</v>
      </c>
      <c r="G40" s="45"/>
      <c r="H40" s="20"/>
      <c r="I40" s="20"/>
      <c r="J40" s="20"/>
      <c r="K40" s="20">
        <f>J40</f>
        <v>0</v>
      </c>
      <c r="L40" s="20">
        <f>K40</f>
        <v>0</v>
      </c>
      <c r="M40" s="45"/>
      <c r="N40" s="45"/>
      <c r="O40" s="45"/>
      <c r="P40" s="45"/>
      <c r="Q40" s="45"/>
      <c r="R40" s="45"/>
      <c r="S40" s="45"/>
      <c r="T40" s="45"/>
      <c r="U40" s="45"/>
    </row>
    <row r="41" spans="1:21" ht="33.75">
      <c r="A41" s="40"/>
      <c r="B41" s="218"/>
      <c r="C41" s="153"/>
      <c r="D41" s="40"/>
      <c r="E41" s="71" t="s">
        <v>35</v>
      </c>
      <c r="F41" s="21">
        <f t="shared" si="2"/>
        <v>5079021.75</v>
      </c>
      <c r="G41" s="20">
        <v>849035</v>
      </c>
      <c r="H41" s="20">
        <v>1003425</v>
      </c>
      <c r="I41" s="20">
        <v>516459.75</v>
      </c>
      <c r="J41" s="20">
        <v>1355051</v>
      </c>
      <c r="K41" s="20">
        <v>1355051</v>
      </c>
      <c r="L41" s="20"/>
      <c r="M41" s="45"/>
      <c r="N41" s="45"/>
      <c r="O41" s="45"/>
      <c r="P41" s="45"/>
      <c r="Q41" s="45"/>
      <c r="R41" s="45"/>
      <c r="S41" s="45"/>
      <c r="T41" s="45"/>
      <c r="U41" s="45"/>
    </row>
    <row r="42" spans="1:21" ht="11.25" customHeight="1">
      <c r="A42" s="60" t="s">
        <v>95</v>
      </c>
      <c r="B42" s="216" t="s">
        <v>111</v>
      </c>
      <c r="C42" s="151" t="s">
        <v>92</v>
      </c>
      <c r="D42" s="137"/>
      <c r="E42" s="74" t="s">
        <v>7</v>
      </c>
      <c r="F42" s="21">
        <f t="shared" si="2"/>
        <v>193774.4</v>
      </c>
      <c r="G42" s="20">
        <f>G43+G44</f>
        <v>0</v>
      </c>
      <c r="H42" s="20">
        <f t="shared" ref="H42:L42" si="10">H43+H44</f>
        <v>10900</v>
      </c>
      <c r="I42" s="20">
        <f t="shared" si="10"/>
        <v>10900</v>
      </c>
      <c r="J42" s="20">
        <f t="shared" si="10"/>
        <v>0</v>
      </c>
      <c r="K42" s="20">
        <f t="shared" si="10"/>
        <v>0</v>
      </c>
      <c r="L42" s="44">
        <f t="shared" si="10"/>
        <v>171974.39999999999</v>
      </c>
      <c r="M42" s="36"/>
      <c r="N42" s="37"/>
      <c r="O42" s="36"/>
      <c r="P42" s="37"/>
      <c r="Q42" s="36"/>
      <c r="R42" s="36"/>
      <c r="S42" s="37"/>
      <c r="T42" s="36"/>
      <c r="U42" s="69"/>
    </row>
    <row r="43" spans="1:21" ht="43.5" customHeight="1">
      <c r="A43" s="70"/>
      <c r="B43" s="217"/>
      <c r="C43" s="152"/>
      <c r="D43" s="38"/>
      <c r="E43" s="71" t="s">
        <v>34</v>
      </c>
      <c r="F43" s="21">
        <f t="shared" si="2"/>
        <v>193774.4</v>
      </c>
      <c r="G43" s="20"/>
      <c r="H43" s="20">
        <v>10900</v>
      </c>
      <c r="I43" s="20">
        <v>10900</v>
      </c>
      <c r="J43" s="20"/>
      <c r="K43" s="20"/>
      <c r="L43" s="44">
        <v>171974.39999999999</v>
      </c>
      <c r="M43" s="38"/>
      <c r="N43" s="39"/>
      <c r="O43" s="38"/>
      <c r="P43" s="39"/>
      <c r="Q43" s="38"/>
      <c r="R43" s="38"/>
      <c r="S43" s="39"/>
      <c r="T43" s="38"/>
      <c r="U43" s="72"/>
    </row>
    <row r="44" spans="1:21" ht="33.75" customHeight="1">
      <c r="A44" s="73"/>
      <c r="B44" s="218"/>
      <c r="C44" s="153"/>
      <c r="D44" s="40"/>
      <c r="E44" s="71" t="s">
        <v>35</v>
      </c>
      <c r="F44" s="21">
        <f t="shared" si="2"/>
        <v>0</v>
      </c>
      <c r="G44" s="20"/>
      <c r="H44" s="20"/>
      <c r="I44" s="20"/>
      <c r="J44" s="20"/>
      <c r="K44" s="20"/>
      <c r="L44" s="44"/>
      <c r="M44" s="40"/>
      <c r="N44" s="41"/>
      <c r="O44" s="40"/>
      <c r="P44" s="41"/>
      <c r="Q44" s="40"/>
      <c r="R44" s="40"/>
      <c r="S44" s="41"/>
      <c r="T44" s="40"/>
      <c r="U44" s="75"/>
    </row>
    <row r="45" spans="1:21" ht="11.25" customHeight="1">
      <c r="A45" s="60" t="s">
        <v>110</v>
      </c>
      <c r="B45" s="216" t="s">
        <v>112</v>
      </c>
      <c r="C45" s="151" t="s">
        <v>92</v>
      </c>
      <c r="D45" s="137"/>
      <c r="E45" s="74" t="s">
        <v>7</v>
      </c>
      <c r="F45" s="20">
        <f>G45+H45+I45+J45+K45+L45</f>
        <v>1297821.33</v>
      </c>
      <c r="G45" s="25">
        <f>G46+G47</f>
        <v>408163.27</v>
      </c>
      <c r="H45" s="26">
        <f>H46+H47</f>
        <v>444829.03</v>
      </c>
      <c r="I45" s="26">
        <f>I46+I47</f>
        <v>444829.03</v>
      </c>
      <c r="J45" s="26"/>
      <c r="K45" s="25"/>
      <c r="L45" s="51"/>
      <c r="M45" s="219" t="s">
        <v>113</v>
      </c>
      <c r="N45" s="49" t="s">
        <v>16</v>
      </c>
      <c r="O45" s="36"/>
      <c r="P45" s="36">
        <v>100</v>
      </c>
      <c r="Q45" s="36">
        <v>100</v>
      </c>
      <c r="R45" s="36"/>
      <c r="S45" s="37"/>
      <c r="T45" s="36"/>
      <c r="U45" s="69"/>
    </row>
    <row r="46" spans="1:21" ht="33.75" customHeight="1">
      <c r="A46" s="70"/>
      <c r="B46" s="217"/>
      <c r="C46" s="152"/>
      <c r="D46" s="38"/>
      <c r="E46" s="71" t="s">
        <v>34</v>
      </c>
      <c r="F46" s="20">
        <f t="shared" ref="F46:F47" si="11">G46+H46+I46+J46+K46+L46</f>
        <v>897821.33000000007</v>
      </c>
      <c r="G46" s="25">
        <v>8163.27</v>
      </c>
      <c r="H46" s="26">
        <v>444829.03</v>
      </c>
      <c r="I46" s="26">
        <v>444829.03</v>
      </c>
      <c r="J46" s="26"/>
      <c r="K46" s="25"/>
      <c r="L46" s="51"/>
      <c r="M46" s="220"/>
      <c r="N46" s="43"/>
      <c r="O46" s="38"/>
      <c r="P46" s="38"/>
      <c r="Q46" s="38"/>
      <c r="R46" s="38"/>
      <c r="S46" s="39"/>
      <c r="T46" s="38"/>
      <c r="U46" s="72"/>
    </row>
    <row r="47" spans="1:21" ht="192" customHeight="1">
      <c r="A47" s="73"/>
      <c r="B47" s="218"/>
      <c r="C47" s="153"/>
      <c r="D47" s="40"/>
      <c r="E47" s="71" t="s">
        <v>35</v>
      </c>
      <c r="F47" s="20">
        <f t="shared" si="11"/>
        <v>400000</v>
      </c>
      <c r="G47" s="25">
        <v>400000</v>
      </c>
      <c r="H47" s="26"/>
      <c r="I47" s="25"/>
      <c r="J47" s="26"/>
      <c r="K47" s="25"/>
      <c r="L47" s="51"/>
      <c r="M47" s="221"/>
      <c r="N47" s="50"/>
      <c r="O47" s="40"/>
      <c r="P47" s="40"/>
      <c r="Q47" s="40"/>
      <c r="R47" s="40"/>
      <c r="S47" s="41"/>
      <c r="T47" s="40"/>
      <c r="U47" s="75"/>
    </row>
    <row r="48" spans="1:21" ht="15.75" customHeight="1">
      <c r="A48" s="60" t="s">
        <v>130</v>
      </c>
      <c r="B48" s="229" t="s">
        <v>131</v>
      </c>
      <c r="C48" s="151" t="s">
        <v>92</v>
      </c>
      <c r="D48" s="137"/>
      <c r="E48" s="74" t="s">
        <v>7</v>
      </c>
      <c r="F48" s="20">
        <f>G48+H48+I48+J48+K48+L48</f>
        <v>1032042.86</v>
      </c>
      <c r="G48" s="25">
        <f>G49+G50</f>
        <v>1032042.86</v>
      </c>
      <c r="H48" s="26"/>
      <c r="I48" s="25"/>
      <c r="J48" s="26"/>
      <c r="K48" s="25"/>
      <c r="L48" s="51"/>
      <c r="M48" s="224" t="s">
        <v>132</v>
      </c>
      <c r="N48" s="49" t="s">
        <v>16</v>
      </c>
      <c r="O48" s="36"/>
      <c r="P48" s="36"/>
      <c r="Q48" s="36"/>
      <c r="R48" s="36"/>
      <c r="S48" s="37"/>
      <c r="T48" s="36"/>
      <c r="U48" s="69"/>
    </row>
    <row r="49" spans="1:21" ht="66" customHeight="1">
      <c r="A49" s="70"/>
      <c r="B49" s="230"/>
      <c r="C49" s="152"/>
      <c r="D49" s="38"/>
      <c r="E49" s="71" t="s">
        <v>34</v>
      </c>
      <c r="F49" s="20">
        <f t="shared" ref="F49:F50" si="12">G49+H49+I49+J49+K49+L49</f>
        <v>20640.86</v>
      </c>
      <c r="G49" s="25">
        <v>20640.86</v>
      </c>
      <c r="H49" s="26"/>
      <c r="I49" s="25"/>
      <c r="J49" s="26"/>
      <c r="K49" s="25"/>
      <c r="L49" s="51"/>
      <c r="M49" s="225"/>
      <c r="N49" s="43"/>
      <c r="O49" s="38"/>
      <c r="P49" s="38"/>
      <c r="Q49" s="38"/>
      <c r="R49" s="38"/>
      <c r="S49" s="39"/>
      <c r="T49" s="38"/>
      <c r="U49" s="72"/>
    </row>
    <row r="50" spans="1:21" ht="115.5" customHeight="1">
      <c r="A50" s="73"/>
      <c r="B50" s="231"/>
      <c r="C50" s="153"/>
      <c r="D50" s="40"/>
      <c r="E50" s="71" t="s">
        <v>35</v>
      </c>
      <c r="F50" s="20">
        <f t="shared" si="12"/>
        <v>1011402</v>
      </c>
      <c r="G50" s="25">
        <v>1011402</v>
      </c>
      <c r="H50" s="26"/>
      <c r="I50" s="25"/>
      <c r="J50" s="26"/>
      <c r="K50" s="25"/>
      <c r="L50" s="51"/>
      <c r="M50" s="226"/>
      <c r="N50" s="50"/>
      <c r="O50" s="40"/>
      <c r="P50" s="40"/>
      <c r="Q50" s="40"/>
      <c r="R50" s="40"/>
      <c r="S50" s="41"/>
      <c r="T50" s="40"/>
      <c r="U50" s="75"/>
    </row>
    <row r="51" spans="1:21" ht="11.25" customHeight="1">
      <c r="A51" s="60" t="s">
        <v>165</v>
      </c>
      <c r="B51" s="229" t="s">
        <v>167</v>
      </c>
      <c r="C51" s="151" t="s">
        <v>92</v>
      </c>
      <c r="D51" s="137"/>
      <c r="E51" s="74" t="s">
        <v>7</v>
      </c>
      <c r="F51" s="20">
        <f>G51+H51+I51+J51+K51+L51</f>
        <v>156062</v>
      </c>
      <c r="G51" s="25">
        <f>G52+G53</f>
        <v>0</v>
      </c>
      <c r="H51" s="26">
        <f>H52+H53</f>
        <v>78031</v>
      </c>
      <c r="I51" s="26">
        <f>I52+I53</f>
        <v>78031</v>
      </c>
      <c r="J51" s="26"/>
      <c r="K51" s="25"/>
      <c r="L51" s="51"/>
      <c r="M51" s="224" t="s">
        <v>179</v>
      </c>
      <c r="N51" s="49" t="s">
        <v>16</v>
      </c>
      <c r="O51" s="36"/>
      <c r="P51" s="36">
        <v>100</v>
      </c>
      <c r="Q51" s="36">
        <v>100</v>
      </c>
      <c r="R51" s="36"/>
      <c r="S51" s="37"/>
      <c r="T51" s="36"/>
      <c r="U51" s="69"/>
    </row>
    <row r="52" spans="1:21" ht="48" customHeight="1">
      <c r="A52" s="70"/>
      <c r="B52" s="230"/>
      <c r="C52" s="152"/>
      <c r="D52" s="38"/>
      <c r="E52" s="71" t="s">
        <v>34</v>
      </c>
      <c r="F52" s="20">
        <f t="shared" ref="F52:F53" si="13">G52+H52+I52+J52+K52+L52</f>
        <v>3121.24</v>
      </c>
      <c r="G52" s="25">
        <v>0</v>
      </c>
      <c r="H52" s="26">
        <v>1560.62</v>
      </c>
      <c r="I52" s="26">
        <v>1560.62</v>
      </c>
      <c r="J52" s="26"/>
      <c r="K52" s="25"/>
      <c r="L52" s="51"/>
      <c r="M52" s="225"/>
      <c r="N52" s="43"/>
      <c r="O52" s="38"/>
      <c r="P52" s="38"/>
      <c r="Q52" s="38"/>
      <c r="R52" s="38"/>
      <c r="S52" s="39"/>
      <c r="T52" s="38"/>
      <c r="U52" s="72"/>
    </row>
    <row r="53" spans="1:21" ht="261.75" customHeight="1">
      <c r="A53" s="73"/>
      <c r="B53" s="231"/>
      <c r="C53" s="153"/>
      <c r="D53" s="40"/>
      <c r="E53" s="71" t="s">
        <v>35</v>
      </c>
      <c r="F53" s="20">
        <f t="shared" si="13"/>
        <v>152940.76</v>
      </c>
      <c r="G53" s="25">
        <v>0</v>
      </c>
      <c r="H53" s="26">
        <v>76470.38</v>
      </c>
      <c r="I53" s="26">
        <v>76470.38</v>
      </c>
      <c r="J53" s="26"/>
      <c r="K53" s="25"/>
      <c r="L53" s="51"/>
      <c r="M53" s="226"/>
      <c r="N53" s="50"/>
      <c r="O53" s="40"/>
      <c r="P53" s="40"/>
      <c r="Q53" s="40"/>
      <c r="R53" s="40"/>
      <c r="S53" s="41"/>
      <c r="T53" s="40"/>
      <c r="U53" s="75"/>
    </row>
    <row r="54" spans="1:21" ht="18" customHeight="1">
      <c r="A54" s="60" t="s">
        <v>173</v>
      </c>
      <c r="B54" s="229" t="s">
        <v>174</v>
      </c>
      <c r="C54" s="151" t="s">
        <v>92</v>
      </c>
      <c r="D54" s="137"/>
      <c r="E54" s="74" t="s">
        <v>7</v>
      </c>
      <c r="F54" s="20">
        <f>F55+F56</f>
        <v>1107.8</v>
      </c>
      <c r="G54" s="25">
        <f>G55+G56</f>
        <v>0</v>
      </c>
      <c r="H54" s="26">
        <f>H55</f>
        <v>553.9</v>
      </c>
      <c r="I54" s="26">
        <f>I55</f>
        <v>553.9</v>
      </c>
      <c r="J54" s="26"/>
      <c r="K54" s="25"/>
      <c r="L54" s="51"/>
      <c r="M54" s="143"/>
      <c r="N54" s="36"/>
      <c r="O54" s="37"/>
      <c r="P54" s="36"/>
      <c r="Q54" s="36"/>
      <c r="R54" s="36"/>
      <c r="S54" s="37"/>
      <c r="T54" s="36"/>
      <c r="U54" s="69"/>
    </row>
    <row r="55" spans="1:21" ht="18" customHeight="1">
      <c r="A55" s="70"/>
      <c r="B55" s="230"/>
      <c r="C55" s="152"/>
      <c r="D55" s="38"/>
      <c r="E55" s="71" t="s">
        <v>34</v>
      </c>
      <c r="F55" s="20">
        <f>G55+H55+I55+J55+K55+L55</f>
        <v>1107.8</v>
      </c>
      <c r="G55" s="25">
        <v>0</v>
      </c>
      <c r="H55" s="26">
        <v>553.9</v>
      </c>
      <c r="I55" s="26">
        <v>553.9</v>
      </c>
      <c r="J55" s="26"/>
      <c r="K55" s="25"/>
      <c r="L55" s="51"/>
      <c r="M55" s="144"/>
      <c r="N55" s="38"/>
      <c r="O55" s="39"/>
      <c r="P55" s="38"/>
      <c r="Q55" s="38"/>
      <c r="R55" s="38"/>
      <c r="S55" s="39"/>
      <c r="T55" s="38"/>
      <c r="U55" s="72"/>
    </row>
    <row r="56" spans="1:21" ht="173.25" customHeight="1">
      <c r="A56" s="73"/>
      <c r="B56" s="231"/>
      <c r="C56" s="153"/>
      <c r="D56" s="40"/>
      <c r="E56" s="71" t="s">
        <v>35</v>
      </c>
      <c r="F56" s="20">
        <f>G56+H56+I56+J56+K56+L56</f>
        <v>0</v>
      </c>
      <c r="G56" s="25">
        <v>0</v>
      </c>
      <c r="H56" s="26"/>
      <c r="I56" s="25"/>
      <c r="J56" s="26"/>
      <c r="K56" s="25"/>
      <c r="L56" s="51"/>
      <c r="M56" s="145"/>
      <c r="N56" s="40"/>
      <c r="O56" s="41"/>
      <c r="P56" s="40"/>
      <c r="Q56" s="40"/>
      <c r="R56" s="40"/>
      <c r="S56" s="41"/>
      <c r="T56" s="40"/>
      <c r="U56" s="75"/>
    </row>
    <row r="57" spans="1:21" ht="11.25" customHeight="1">
      <c r="A57" s="193" t="s">
        <v>72</v>
      </c>
      <c r="B57" s="208"/>
      <c r="C57" s="37"/>
      <c r="D57" s="137"/>
      <c r="E57" s="49"/>
      <c r="F57" s="26"/>
      <c r="G57" s="37"/>
      <c r="H57" s="26"/>
      <c r="I57" s="25"/>
      <c r="J57" s="26"/>
      <c r="K57" s="37"/>
      <c r="L57" s="36"/>
      <c r="M57" s="36"/>
      <c r="N57" s="38"/>
      <c r="O57" s="39"/>
      <c r="P57" s="38"/>
      <c r="Q57" s="38"/>
      <c r="R57" s="38"/>
      <c r="S57" s="39"/>
      <c r="T57" s="38"/>
      <c r="U57" s="72"/>
    </row>
    <row r="58" spans="1:21">
      <c r="A58" s="195"/>
      <c r="B58" s="209"/>
      <c r="C58" s="39"/>
      <c r="D58" s="38"/>
      <c r="E58" s="76"/>
      <c r="F58" s="28"/>
      <c r="G58" s="39"/>
      <c r="H58" s="28"/>
      <c r="I58" s="27"/>
      <c r="J58" s="28"/>
      <c r="K58" s="39"/>
      <c r="L58" s="38"/>
      <c r="M58" s="38"/>
      <c r="N58" s="38"/>
      <c r="O58" s="39"/>
      <c r="P58" s="38"/>
      <c r="Q58" s="38"/>
      <c r="R58" s="38"/>
      <c r="S58" s="39"/>
      <c r="T58" s="38"/>
      <c r="U58" s="72"/>
    </row>
    <row r="59" spans="1:21" ht="32.25" customHeight="1">
      <c r="A59" s="197"/>
      <c r="B59" s="210"/>
      <c r="C59" s="41"/>
      <c r="D59" s="40"/>
      <c r="E59" s="77"/>
      <c r="F59" s="21"/>
      <c r="G59" s="41"/>
      <c r="H59" s="21"/>
      <c r="I59" s="29"/>
      <c r="J59" s="21"/>
      <c r="K59" s="41"/>
      <c r="L59" s="40"/>
      <c r="M59" s="40"/>
      <c r="N59" s="38"/>
      <c r="O59" s="39"/>
      <c r="P59" s="38"/>
      <c r="Q59" s="40"/>
      <c r="R59" s="38"/>
      <c r="S59" s="39"/>
      <c r="T59" s="38"/>
      <c r="U59" s="72"/>
    </row>
    <row r="60" spans="1:21" ht="11.25" customHeight="1">
      <c r="A60" s="67" t="s">
        <v>9</v>
      </c>
      <c r="B60" s="237" t="s">
        <v>42</v>
      </c>
      <c r="C60" s="151" t="s">
        <v>92</v>
      </c>
      <c r="D60" s="137"/>
      <c r="E60" s="68" t="s">
        <v>7</v>
      </c>
      <c r="F60" s="30">
        <f t="shared" si="2"/>
        <v>1368184219.25</v>
      </c>
      <c r="G60" s="31">
        <f>G61+G62</f>
        <v>226015734.41</v>
      </c>
      <c r="H60" s="31">
        <f t="shared" ref="H60:L60" si="14">H61+H62</f>
        <v>250338629.93000001</v>
      </c>
      <c r="I60" s="31">
        <f t="shared" si="14"/>
        <v>249860219.19999999</v>
      </c>
      <c r="J60" s="31">
        <f t="shared" si="14"/>
        <v>224500229.09</v>
      </c>
      <c r="K60" s="31">
        <f t="shared" si="14"/>
        <v>225599795.51999998</v>
      </c>
      <c r="L60" s="31">
        <f t="shared" si="14"/>
        <v>191869611.09999999</v>
      </c>
      <c r="M60" s="36"/>
      <c r="N60" s="37"/>
      <c r="O60" s="36"/>
      <c r="P60" s="37"/>
      <c r="Q60" s="36"/>
      <c r="R60" s="37"/>
      <c r="S60" s="36"/>
      <c r="T60" s="37"/>
      <c r="U60" s="36"/>
    </row>
    <row r="61" spans="1:21" ht="45.75" customHeight="1">
      <c r="A61" s="70"/>
      <c r="B61" s="238"/>
      <c r="C61" s="152"/>
      <c r="D61" s="38"/>
      <c r="E61" s="71" t="s">
        <v>34</v>
      </c>
      <c r="F61" s="21">
        <f t="shared" si="2"/>
        <v>401787979.66999996</v>
      </c>
      <c r="G61" s="20">
        <f>G64+G67+G70+G73+G76+G79+G82+G97+G85+G88+G94++G100+G103+G106+G91</f>
        <v>47112396.32</v>
      </c>
      <c r="H61" s="20">
        <f>H64+H67+H70+H73+H76+H79+H82+H97+H85+H88+H94++H100+H103+H106+H91+H109+H112+H115</f>
        <v>44993926.739999995</v>
      </c>
      <c r="I61" s="20">
        <f>I64+I67+I70+I73+I76+I79+I82+I97+I85+I88+I94++I100+I103+I106+I91+I109+I112+I115</f>
        <v>44940999.879999995</v>
      </c>
      <c r="J61" s="20">
        <f t="shared" ref="J61:L61" si="15">J64+J67+J70+J73+J76+J79+J82+J97+J85+J88+J94++J100+J103+J106+J91</f>
        <v>38052234.590000004</v>
      </c>
      <c r="K61" s="20">
        <f t="shared" si="15"/>
        <v>39653404.040000007</v>
      </c>
      <c r="L61" s="20">
        <f t="shared" si="15"/>
        <v>187035018.09999999</v>
      </c>
      <c r="M61" s="38"/>
      <c r="N61" s="39"/>
      <c r="O61" s="38"/>
      <c r="P61" s="39"/>
      <c r="Q61" s="38"/>
      <c r="R61" s="39"/>
      <c r="S61" s="38"/>
      <c r="T61" s="39"/>
      <c r="U61" s="38"/>
    </row>
    <row r="62" spans="1:21" ht="33.75" customHeight="1">
      <c r="A62" s="73"/>
      <c r="B62" s="239"/>
      <c r="C62" s="153"/>
      <c r="D62" s="40"/>
      <c r="E62" s="71" t="s">
        <v>35</v>
      </c>
      <c r="F62" s="21">
        <f t="shared" si="2"/>
        <v>966396239.57999992</v>
      </c>
      <c r="G62" s="20">
        <f>G65+G68+G71+G74+G77+G80+G83+G86+G89+G92+G95+G98++G101+G104+G107</f>
        <v>178903338.09</v>
      </c>
      <c r="H62" s="20">
        <f>H65+H68+H71+H74+H77+H80+H83+H86+H89+H92+H98+H110+H113</f>
        <v>205344703.19</v>
      </c>
      <c r="I62" s="20">
        <f>I65+I68+I71+I74+I77+I80+I83+I86+I89+I92+I98+I110+I113</f>
        <v>204919219.31999999</v>
      </c>
      <c r="J62" s="20">
        <f t="shared" ref="J62:L62" si="16">J65+J68+J71+J74+J77+J80+J83+J86+J89</f>
        <v>186447994.5</v>
      </c>
      <c r="K62" s="20">
        <f t="shared" si="16"/>
        <v>185946391.47999999</v>
      </c>
      <c r="L62" s="20">
        <f t="shared" si="16"/>
        <v>4834593</v>
      </c>
      <c r="M62" s="40"/>
      <c r="N62" s="41"/>
      <c r="O62" s="40"/>
      <c r="P62" s="41"/>
      <c r="Q62" s="40"/>
      <c r="R62" s="41"/>
      <c r="S62" s="40"/>
      <c r="T62" s="41"/>
      <c r="U62" s="40"/>
    </row>
    <row r="63" spans="1:21" ht="11.25" customHeight="1">
      <c r="A63" s="60" t="s">
        <v>10</v>
      </c>
      <c r="B63" s="216" t="s">
        <v>145</v>
      </c>
      <c r="C63" s="151" t="s">
        <v>92</v>
      </c>
      <c r="D63" s="137"/>
      <c r="E63" s="74" t="s">
        <v>7</v>
      </c>
      <c r="F63" s="21">
        <f t="shared" si="2"/>
        <v>226773788.10999998</v>
      </c>
      <c r="G63" s="31">
        <f>G64+G65</f>
        <v>41480345.740000002</v>
      </c>
      <c r="H63" s="20">
        <f t="shared" ref="H63:L63" si="17">H64+H65</f>
        <v>37353240.590000004</v>
      </c>
      <c r="I63" s="20">
        <f t="shared" si="17"/>
        <v>37726853.979999997</v>
      </c>
      <c r="J63" s="20">
        <f t="shared" si="17"/>
        <v>35865169.390000001</v>
      </c>
      <c r="K63" s="20">
        <f t="shared" si="17"/>
        <v>37492739</v>
      </c>
      <c r="L63" s="20">
        <f t="shared" si="17"/>
        <v>36855439.409999996</v>
      </c>
      <c r="M63" s="224" t="s">
        <v>25</v>
      </c>
      <c r="N63" s="49" t="s">
        <v>16</v>
      </c>
      <c r="O63" s="42"/>
      <c r="P63" s="36">
        <v>100</v>
      </c>
      <c r="Q63" s="36">
        <v>100</v>
      </c>
      <c r="R63" s="36">
        <v>100</v>
      </c>
      <c r="S63" s="37">
        <v>100</v>
      </c>
      <c r="T63" s="36">
        <v>100</v>
      </c>
      <c r="U63" s="69">
        <v>100</v>
      </c>
    </row>
    <row r="64" spans="1:21" ht="56.25" customHeight="1">
      <c r="A64" s="70"/>
      <c r="B64" s="217"/>
      <c r="C64" s="152"/>
      <c r="D64" s="38"/>
      <c r="E64" s="71" t="s">
        <v>34</v>
      </c>
      <c r="F64" s="21">
        <f t="shared" si="2"/>
        <v>226773788.10999998</v>
      </c>
      <c r="G64" s="20">
        <v>41480345.740000002</v>
      </c>
      <c r="H64" s="20">
        <v>37353240.590000004</v>
      </c>
      <c r="I64" s="20">
        <v>37726853.979999997</v>
      </c>
      <c r="J64" s="20">
        <v>35865169.390000001</v>
      </c>
      <c r="K64" s="20">
        <v>37492739</v>
      </c>
      <c r="L64" s="20">
        <v>36855439.409999996</v>
      </c>
      <c r="M64" s="225"/>
      <c r="N64" s="43"/>
      <c r="O64" s="43"/>
      <c r="P64" s="38"/>
      <c r="Q64" s="38"/>
      <c r="R64" s="38"/>
      <c r="S64" s="39"/>
      <c r="T64" s="38"/>
      <c r="U64" s="72"/>
    </row>
    <row r="65" spans="1:21" ht="70.5" customHeight="1">
      <c r="A65" s="73"/>
      <c r="B65" s="218"/>
      <c r="C65" s="153"/>
      <c r="D65" s="40"/>
      <c r="E65" s="71" t="s">
        <v>35</v>
      </c>
      <c r="F65" s="21">
        <f t="shared" si="2"/>
        <v>0</v>
      </c>
      <c r="G65" s="45"/>
      <c r="H65" s="20"/>
      <c r="I65" s="20"/>
      <c r="J65" s="20"/>
      <c r="K65" s="45"/>
      <c r="L65" s="45"/>
      <c r="M65" s="226"/>
      <c r="N65" s="50"/>
      <c r="O65" s="50"/>
      <c r="P65" s="40"/>
      <c r="Q65" s="40"/>
      <c r="R65" s="40"/>
      <c r="S65" s="41"/>
      <c r="T65" s="40"/>
      <c r="U65" s="75"/>
    </row>
    <row r="66" spans="1:21" ht="11.25" customHeight="1">
      <c r="A66" s="60" t="s">
        <v>86</v>
      </c>
      <c r="B66" s="216" t="s">
        <v>115</v>
      </c>
      <c r="C66" s="151" t="s">
        <v>92</v>
      </c>
      <c r="D66" s="137"/>
      <c r="E66" s="74" t="s">
        <v>7</v>
      </c>
      <c r="F66" s="21">
        <f t="shared" si="2"/>
        <v>975662045</v>
      </c>
      <c r="G66" s="31">
        <f>G67+G68</f>
        <v>155057422</v>
      </c>
      <c r="H66" s="20">
        <f t="shared" ref="H66:L66" si="18">H67+H68</f>
        <v>177756339</v>
      </c>
      <c r="I66" s="20">
        <f t="shared" si="18"/>
        <v>177756339</v>
      </c>
      <c r="J66" s="20">
        <f t="shared" si="18"/>
        <v>158071959</v>
      </c>
      <c r="K66" s="20">
        <f t="shared" si="18"/>
        <v>158071959</v>
      </c>
      <c r="L66" s="44">
        <f t="shared" si="18"/>
        <v>148948027</v>
      </c>
      <c r="M66" s="38"/>
      <c r="N66" s="38"/>
      <c r="O66" s="39"/>
      <c r="P66" s="38"/>
      <c r="Q66" s="36"/>
      <c r="R66" s="38"/>
      <c r="S66" s="39"/>
      <c r="T66" s="38"/>
      <c r="U66" s="38"/>
    </row>
    <row r="67" spans="1:21" ht="56.25" customHeight="1">
      <c r="A67" s="70"/>
      <c r="B67" s="217"/>
      <c r="C67" s="152"/>
      <c r="D67" s="38"/>
      <c r="E67" s="71" t="s">
        <v>34</v>
      </c>
      <c r="F67" s="21">
        <f t="shared" si="2"/>
        <v>149115893</v>
      </c>
      <c r="G67" s="20"/>
      <c r="H67" s="20">
        <v>83933</v>
      </c>
      <c r="I67" s="20">
        <v>83933</v>
      </c>
      <c r="J67" s="20"/>
      <c r="K67" s="20"/>
      <c r="L67" s="44">
        <v>148948027</v>
      </c>
      <c r="M67" s="38"/>
      <c r="N67" s="38"/>
      <c r="O67" s="39"/>
      <c r="P67" s="38"/>
      <c r="Q67" s="38"/>
      <c r="R67" s="38"/>
      <c r="S67" s="39"/>
      <c r="T67" s="38"/>
      <c r="U67" s="38"/>
    </row>
    <row r="68" spans="1:21" ht="106.5" customHeight="1">
      <c r="A68" s="73"/>
      <c r="B68" s="218"/>
      <c r="C68" s="153"/>
      <c r="D68" s="40"/>
      <c r="E68" s="71" t="s">
        <v>35</v>
      </c>
      <c r="F68" s="21">
        <f t="shared" si="2"/>
        <v>826546152</v>
      </c>
      <c r="G68" s="20">
        <v>155057422</v>
      </c>
      <c r="H68" s="20">
        <v>177672406</v>
      </c>
      <c r="I68" s="20">
        <v>177672406</v>
      </c>
      <c r="J68" s="20">
        <v>158071959</v>
      </c>
      <c r="K68" s="20">
        <v>158071959</v>
      </c>
      <c r="L68" s="44"/>
      <c r="M68" s="38"/>
      <c r="N68" s="38"/>
      <c r="O68" s="39"/>
      <c r="P68" s="38"/>
      <c r="Q68" s="40"/>
      <c r="R68" s="38"/>
      <c r="S68" s="39"/>
      <c r="T68" s="38"/>
      <c r="U68" s="38"/>
    </row>
    <row r="69" spans="1:21" ht="11.25" customHeight="1">
      <c r="A69" s="78" t="s">
        <v>87</v>
      </c>
      <c r="B69" s="229" t="s">
        <v>116</v>
      </c>
      <c r="C69" s="151" t="s">
        <v>92</v>
      </c>
      <c r="D69" s="137"/>
      <c r="E69" s="74" t="s">
        <v>7</v>
      </c>
      <c r="F69" s="21">
        <f t="shared" si="2"/>
        <v>28068049.109999999</v>
      </c>
      <c r="G69" s="31">
        <f>G70+G71</f>
        <v>4057084.29</v>
      </c>
      <c r="H69" s="20">
        <f t="shared" ref="H69:L69" si="19">H70+H71</f>
        <v>4912808.91</v>
      </c>
      <c r="I69" s="20">
        <f t="shared" si="19"/>
        <v>4912808.91</v>
      </c>
      <c r="J69" s="20">
        <f t="shared" si="19"/>
        <v>4675377</v>
      </c>
      <c r="K69" s="20">
        <f t="shared" si="19"/>
        <v>4675377</v>
      </c>
      <c r="L69" s="20">
        <f t="shared" si="19"/>
        <v>4834593</v>
      </c>
      <c r="M69" s="232"/>
      <c r="N69" s="42"/>
      <c r="O69" s="36"/>
      <c r="P69" s="37"/>
      <c r="Q69" s="36"/>
      <c r="R69" s="37"/>
      <c r="S69" s="36"/>
      <c r="T69" s="37"/>
      <c r="U69" s="36"/>
    </row>
    <row r="70" spans="1:21" ht="44.25" customHeight="1">
      <c r="A70" s="22"/>
      <c r="B70" s="230"/>
      <c r="C70" s="152"/>
      <c r="D70" s="38"/>
      <c r="E70" s="71" t="s">
        <v>34</v>
      </c>
      <c r="F70" s="21">
        <f t="shared" si="2"/>
        <v>13882702.109999999</v>
      </c>
      <c r="G70" s="20">
        <v>4057084.29</v>
      </c>
      <c r="H70" s="20">
        <v>4912808.91</v>
      </c>
      <c r="I70" s="20">
        <v>4912808.91</v>
      </c>
      <c r="J70" s="20"/>
      <c r="K70" s="20"/>
      <c r="L70" s="20"/>
      <c r="M70" s="233"/>
      <c r="N70" s="43"/>
      <c r="O70" s="38"/>
      <c r="P70" s="39"/>
      <c r="Q70" s="38"/>
      <c r="R70" s="39"/>
      <c r="S70" s="38"/>
      <c r="T70" s="39"/>
      <c r="U70" s="38"/>
    </row>
    <row r="71" spans="1:21" ht="33.75">
      <c r="A71" s="79"/>
      <c r="B71" s="231"/>
      <c r="C71" s="153"/>
      <c r="D71" s="40"/>
      <c r="E71" s="71" t="s">
        <v>35</v>
      </c>
      <c r="F71" s="21">
        <f t="shared" si="2"/>
        <v>14185347</v>
      </c>
      <c r="G71" s="45"/>
      <c r="H71" s="20"/>
      <c r="I71" s="20"/>
      <c r="J71" s="20">
        <v>4675377</v>
      </c>
      <c r="K71" s="20">
        <v>4675377</v>
      </c>
      <c r="L71" s="20">
        <v>4834593</v>
      </c>
      <c r="M71" s="233"/>
      <c r="N71" s="43"/>
      <c r="O71" s="38"/>
      <c r="P71" s="39"/>
      <c r="Q71" s="38"/>
      <c r="R71" s="39"/>
      <c r="S71" s="38"/>
      <c r="T71" s="39"/>
      <c r="U71" s="38"/>
    </row>
    <row r="72" spans="1:21" ht="11.25" customHeight="1">
      <c r="A72" s="78" t="s">
        <v>88</v>
      </c>
      <c r="B72" s="229" t="s">
        <v>117</v>
      </c>
      <c r="C72" s="151" t="s">
        <v>92</v>
      </c>
      <c r="D72" s="137"/>
      <c r="E72" s="74" t="s">
        <v>7</v>
      </c>
      <c r="F72" s="21">
        <f t="shared" si="2"/>
        <v>898637.23</v>
      </c>
      <c r="G72" s="20">
        <f>G73+G74</f>
        <v>89809.27</v>
      </c>
      <c r="H72" s="20">
        <f t="shared" ref="H72:L72" si="20">H73+H74</f>
        <v>153046.98000000001</v>
      </c>
      <c r="I72" s="20">
        <f t="shared" si="20"/>
        <v>153046.98000000001</v>
      </c>
      <c r="J72" s="20">
        <f t="shared" si="20"/>
        <v>251367</v>
      </c>
      <c r="K72" s="20">
        <f t="shared" si="20"/>
        <v>251367</v>
      </c>
      <c r="L72" s="20">
        <f t="shared" si="20"/>
        <v>0</v>
      </c>
      <c r="M72" s="42"/>
      <c r="N72" s="36"/>
      <c r="O72" s="37"/>
      <c r="P72" s="36"/>
      <c r="Q72" s="36"/>
      <c r="R72" s="36"/>
      <c r="S72" s="37"/>
      <c r="T72" s="36"/>
      <c r="U72" s="69"/>
    </row>
    <row r="73" spans="1:21" ht="45.75" customHeight="1">
      <c r="A73" s="22"/>
      <c r="B73" s="230"/>
      <c r="C73" s="152"/>
      <c r="D73" s="38"/>
      <c r="E73" s="71" t="s">
        <v>34</v>
      </c>
      <c r="F73" s="21">
        <f t="shared" si="2"/>
        <v>898637.23</v>
      </c>
      <c r="G73" s="20">
        <v>89809.27</v>
      </c>
      <c r="H73" s="20">
        <v>153046.98000000001</v>
      </c>
      <c r="I73" s="20">
        <v>153046.98000000001</v>
      </c>
      <c r="J73" s="20">
        <v>251367</v>
      </c>
      <c r="K73" s="20">
        <v>251367</v>
      </c>
      <c r="L73" s="44"/>
      <c r="M73" s="43"/>
      <c r="N73" s="38"/>
      <c r="O73" s="39"/>
      <c r="P73" s="38"/>
      <c r="Q73" s="38"/>
      <c r="R73" s="38"/>
      <c r="S73" s="39"/>
      <c r="T73" s="38"/>
      <c r="U73" s="72"/>
    </row>
    <row r="74" spans="1:21" ht="33.75">
      <c r="A74" s="79"/>
      <c r="B74" s="231"/>
      <c r="C74" s="153"/>
      <c r="D74" s="40"/>
      <c r="E74" s="71" t="s">
        <v>35</v>
      </c>
      <c r="F74" s="21">
        <f t="shared" si="2"/>
        <v>0</v>
      </c>
      <c r="G74" s="20"/>
      <c r="H74" s="20"/>
      <c r="I74" s="20"/>
      <c r="J74" s="20"/>
      <c r="K74" s="20"/>
      <c r="L74" s="44"/>
      <c r="M74" s="43"/>
      <c r="N74" s="38"/>
      <c r="O74" s="39"/>
      <c r="P74" s="38"/>
      <c r="Q74" s="40"/>
      <c r="R74" s="38"/>
      <c r="S74" s="39"/>
      <c r="T74" s="38"/>
      <c r="U74" s="72"/>
    </row>
    <row r="75" spans="1:21" ht="12.75" customHeight="1">
      <c r="A75" s="78" t="s">
        <v>96</v>
      </c>
      <c r="B75" s="229" t="s">
        <v>118</v>
      </c>
      <c r="C75" s="151" t="s">
        <v>92</v>
      </c>
      <c r="D75" s="137"/>
      <c r="E75" s="74" t="s">
        <v>7</v>
      </c>
      <c r="F75" s="21">
        <f t="shared" si="2"/>
        <v>166540</v>
      </c>
      <c r="G75" s="31">
        <f>G76+G77</f>
        <v>0</v>
      </c>
      <c r="H75" s="20">
        <f t="shared" ref="H75:L75" si="21">H76+H77</f>
        <v>83270</v>
      </c>
      <c r="I75" s="20">
        <f t="shared" si="21"/>
        <v>83270</v>
      </c>
      <c r="J75" s="20">
        <f t="shared" si="21"/>
        <v>0</v>
      </c>
      <c r="K75" s="20">
        <f t="shared" si="21"/>
        <v>0</v>
      </c>
      <c r="L75" s="44">
        <f t="shared" si="21"/>
        <v>0</v>
      </c>
      <c r="M75" s="42"/>
      <c r="N75" s="36"/>
      <c r="O75" s="37"/>
      <c r="P75" s="36"/>
      <c r="Q75" s="36"/>
      <c r="R75" s="36"/>
      <c r="S75" s="37"/>
      <c r="T75" s="36"/>
      <c r="U75" s="69"/>
    </row>
    <row r="76" spans="1:21" ht="24.75" customHeight="1">
      <c r="A76" s="38"/>
      <c r="B76" s="230"/>
      <c r="C76" s="152"/>
      <c r="D76" s="38"/>
      <c r="E76" s="71" t="s">
        <v>34</v>
      </c>
      <c r="F76" s="21">
        <f t="shared" si="2"/>
        <v>166540</v>
      </c>
      <c r="G76" s="20"/>
      <c r="H76" s="20">
        <v>83270</v>
      </c>
      <c r="I76" s="20">
        <v>83270</v>
      </c>
      <c r="J76" s="20"/>
      <c r="K76" s="20">
        <f>J76</f>
        <v>0</v>
      </c>
      <c r="L76" s="44">
        <f>K76</f>
        <v>0</v>
      </c>
      <c r="M76" s="43"/>
      <c r="N76" s="38"/>
      <c r="O76" s="39"/>
      <c r="P76" s="38"/>
      <c r="Q76" s="38"/>
      <c r="R76" s="38"/>
      <c r="S76" s="39"/>
      <c r="T76" s="38"/>
      <c r="U76" s="72"/>
    </row>
    <row r="77" spans="1:21" ht="37.5" customHeight="1">
      <c r="A77" s="40"/>
      <c r="B77" s="231"/>
      <c r="C77" s="153"/>
      <c r="D77" s="40"/>
      <c r="E77" s="71" t="s">
        <v>35</v>
      </c>
      <c r="F77" s="21">
        <f t="shared" si="2"/>
        <v>0</v>
      </c>
      <c r="G77" s="36"/>
      <c r="H77" s="26"/>
      <c r="I77" s="26"/>
      <c r="J77" s="26"/>
      <c r="K77" s="36"/>
      <c r="L77" s="42"/>
      <c r="M77" s="50"/>
      <c r="N77" s="40"/>
      <c r="O77" s="41"/>
      <c r="P77" s="40"/>
      <c r="Q77" s="40"/>
      <c r="R77" s="40"/>
      <c r="S77" s="41"/>
      <c r="T77" s="40"/>
      <c r="U77" s="75"/>
    </row>
    <row r="78" spans="1:21" ht="11.25" customHeight="1">
      <c r="A78" s="60" t="s">
        <v>97</v>
      </c>
      <c r="B78" s="216" t="s">
        <v>43</v>
      </c>
      <c r="C78" s="151" t="s">
        <v>92</v>
      </c>
      <c r="D78" s="137"/>
      <c r="E78" s="74" t="s">
        <v>7</v>
      </c>
      <c r="F78" s="21">
        <f t="shared" si="2"/>
        <v>3105450</v>
      </c>
      <c r="G78" s="31">
        <f>G79+G80</f>
        <v>676280</v>
      </c>
      <c r="H78" s="20">
        <f t="shared" ref="H78:L78" si="22">H79+H80</f>
        <v>558750</v>
      </c>
      <c r="I78" s="20">
        <f t="shared" si="22"/>
        <v>550370</v>
      </c>
      <c r="J78" s="20">
        <f t="shared" si="22"/>
        <v>379950</v>
      </c>
      <c r="K78" s="20">
        <f t="shared" si="22"/>
        <v>379950</v>
      </c>
      <c r="L78" s="20">
        <f t="shared" si="22"/>
        <v>560150</v>
      </c>
      <c r="M78" s="225" t="s">
        <v>127</v>
      </c>
      <c r="N78" s="47" t="s">
        <v>16</v>
      </c>
      <c r="O78" s="43"/>
      <c r="P78" s="43">
        <v>100</v>
      </c>
      <c r="Q78" s="36">
        <v>98</v>
      </c>
      <c r="R78" s="43">
        <v>100</v>
      </c>
      <c r="S78" s="43">
        <v>100</v>
      </c>
      <c r="T78" s="43">
        <v>100</v>
      </c>
      <c r="U78" s="38">
        <v>100</v>
      </c>
    </row>
    <row r="79" spans="1:21" ht="150.75" customHeight="1">
      <c r="A79" s="70"/>
      <c r="B79" s="217"/>
      <c r="C79" s="152"/>
      <c r="D79" s="38"/>
      <c r="E79" s="71" t="s">
        <v>34</v>
      </c>
      <c r="F79" s="30">
        <f t="shared" si="2"/>
        <v>2212750</v>
      </c>
      <c r="G79" s="20">
        <v>338140</v>
      </c>
      <c r="H79" s="20">
        <v>279375</v>
      </c>
      <c r="I79" s="20">
        <v>275185</v>
      </c>
      <c r="J79" s="20">
        <v>379950</v>
      </c>
      <c r="K79" s="20">
        <v>379950</v>
      </c>
      <c r="L79" s="20">
        <v>560150</v>
      </c>
      <c r="M79" s="225"/>
      <c r="N79" s="43"/>
      <c r="O79" s="43"/>
      <c r="P79" s="38"/>
      <c r="Q79" s="38"/>
      <c r="R79" s="38"/>
      <c r="S79" s="39"/>
      <c r="T79" s="38"/>
      <c r="U79" s="72"/>
    </row>
    <row r="80" spans="1:21" ht="298.5" customHeight="1">
      <c r="A80" s="73"/>
      <c r="B80" s="218"/>
      <c r="C80" s="153"/>
      <c r="D80" s="40"/>
      <c r="E80" s="71" t="s">
        <v>35</v>
      </c>
      <c r="F80" s="21">
        <f t="shared" si="2"/>
        <v>892700</v>
      </c>
      <c r="G80" s="20">
        <v>338140</v>
      </c>
      <c r="H80" s="20">
        <v>279375</v>
      </c>
      <c r="I80" s="20">
        <v>275185</v>
      </c>
      <c r="J80" s="20"/>
      <c r="K80" s="45"/>
      <c r="L80" s="45"/>
      <c r="M80" s="226"/>
      <c r="N80" s="43"/>
      <c r="O80" s="43"/>
      <c r="P80" s="38"/>
      <c r="Q80" s="40"/>
      <c r="R80" s="38"/>
      <c r="S80" s="39"/>
      <c r="T80" s="38"/>
      <c r="U80" s="72"/>
    </row>
    <row r="81" spans="1:21" ht="18.75" customHeight="1">
      <c r="A81" s="60" t="s">
        <v>89</v>
      </c>
      <c r="B81" s="229" t="s">
        <v>119</v>
      </c>
      <c r="C81" s="151" t="s">
        <v>92</v>
      </c>
      <c r="D81" s="137"/>
      <c r="E81" s="74" t="s">
        <v>7</v>
      </c>
      <c r="F81" s="21">
        <f>G81+H81+I81+J81+K81+L81</f>
        <v>4121673.3</v>
      </c>
      <c r="G81" s="20">
        <f>G82+G83</f>
        <v>0</v>
      </c>
      <c r="H81" s="20">
        <f t="shared" ref="H81:L81" si="23">H82+H83</f>
        <v>1099983.95</v>
      </c>
      <c r="I81" s="20">
        <f t="shared" si="23"/>
        <v>1099983.95</v>
      </c>
      <c r="J81" s="20">
        <f t="shared" si="23"/>
        <v>960852.7</v>
      </c>
      <c r="K81" s="20">
        <f t="shared" si="23"/>
        <v>960852.7</v>
      </c>
      <c r="L81" s="44">
        <f t="shared" si="23"/>
        <v>0</v>
      </c>
      <c r="M81" s="42"/>
      <c r="N81" s="36"/>
      <c r="O81" s="36"/>
      <c r="P81" s="37"/>
      <c r="Q81" s="36"/>
      <c r="R81" s="37"/>
      <c r="S81" s="36"/>
      <c r="T81" s="37"/>
      <c r="U81" s="36"/>
    </row>
    <row r="82" spans="1:21" ht="42" customHeight="1">
      <c r="A82" s="70"/>
      <c r="B82" s="230"/>
      <c r="C82" s="152"/>
      <c r="D82" s="38"/>
      <c r="E82" s="71" t="s">
        <v>34</v>
      </c>
      <c r="F82" s="21">
        <f>G82+H82+I82+J82+K82+L82</f>
        <v>4121673.3</v>
      </c>
      <c r="G82" s="20"/>
      <c r="H82" s="58">
        <v>1099983.95</v>
      </c>
      <c r="I82" s="58">
        <v>1099983.95</v>
      </c>
      <c r="J82" s="20">
        <v>960852.7</v>
      </c>
      <c r="K82" s="20">
        <f>J82</f>
        <v>960852.7</v>
      </c>
      <c r="L82" s="44">
        <v>0</v>
      </c>
      <c r="M82" s="43"/>
      <c r="N82" s="38"/>
      <c r="O82" s="38"/>
      <c r="P82" s="39"/>
      <c r="Q82" s="38"/>
      <c r="R82" s="39"/>
      <c r="S82" s="38"/>
      <c r="T82" s="39"/>
      <c r="U82" s="38"/>
    </row>
    <row r="83" spans="1:21" ht="36.75" customHeight="1">
      <c r="A83" s="73"/>
      <c r="B83" s="231"/>
      <c r="C83" s="153"/>
      <c r="D83" s="40"/>
      <c r="E83" s="80" t="s">
        <v>35</v>
      </c>
      <c r="F83" s="20">
        <f>G83+H83+I83+J83+K83+L83</f>
        <v>0</v>
      </c>
      <c r="G83" s="45"/>
      <c r="H83" s="20"/>
      <c r="I83" s="20"/>
      <c r="J83" s="20"/>
      <c r="K83" s="45"/>
      <c r="L83" s="45">
        <v>0</v>
      </c>
      <c r="M83" s="50"/>
      <c r="N83" s="40"/>
      <c r="O83" s="40"/>
      <c r="P83" s="41"/>
      <c r="Q83" s="40"/>
      <c r="R83" s="41"/>
      <c r="S83" s="40"/>
      <c r="T83" s="41"/>
      <c r="U83" s="40"/>
    </row>
    <row r="84" spans="1:21">
      <c r="A84" s="22" t="s">
        <v>98</v>
      </c>
      <c r="B84" s="229" t="s">
        <v>120</v>
      </c>
      <c r="C84" s="151" t="s">
        <v>92</v>
      </c>
      <c r="D84" s="38"/>
      <c r="E84" s="74" t="s">
        <v>7</v>
      </c>
      <c r="F84" s="21">
        <f>G84+H84+I84+J84+K84+L84</f>
        <v>50438282.969999999</v>
      </c>
      <c r="G84" s="20">
        <f>G85+G86</f>
        <v>7120755.8799999999</v>
      </c>
      <c r="H84" s="20">
        <f t="shared" ref="H84:L84" si="24">H85+H86</f>
        <v>10019855.26</v>
      </c>
      <c r="I84" s="20">
        <f t="shared" si="24"/>
        <v>10019855.01</v>
      </c>
      <c r="J84" s="20">
        <f t="shared" si="24"/>
        <v>11897910</v>
      </c>
      <c r="K84" s="20">
        <f t="shared" si="24"/>
        <v>11369906.82</v>
      </c>
      <c r="L84" s="20">
        <f t="shared" si="24"/>
        <v>10000</v>
      </c>
      <c r="M84" s="234" t="s">
        <v>70</v>
      </c>
      <c r="N84" s="49" t="s">
        <v>16</v>
      </c>
      <c r="O84" s="36"/>
      <c r="P84" s="37">
        <v>100</v>
      </c>
      <c r="Q84" s="36">
        <v>100</v>
      </c>
      <c r="R84" s="37">
        <v>100</v>
      </c>
      <c r="S84" s="36">
        <v>100</v>
      </c>
      <c r="T84" s="37">
        <v>100</v>
      </c>
      <c r="U84" s="36">
        <v>100</v>
      </c>
    </row>
    <row r="85" spans="1:21" ht="56.25">
      <c r="A85" s="22"/>
      <c r="B85" s="230"/>
      <c r="C85" s="152"/>
      <c r="D85" s="38"/>
      <c r="E85" s="71" t="s">
        <v>34</v>
      </c>
      <c r="F85" s="21">
        <f t="shared" ref="F85:F95" si="25">G85+H85+I85+J85+K85+L85</f>
        <v>2531413.9</v>
      </c>
      <c r="G85" s="20">
        <v>356037.79</v>
      </c>
      <c r="H85" s="20">
        <v>500992.76</v>
      </c>
      <c r="I85" s="20">
        <v>500992.51</v>
      </c>
      <c r="J85" s="20">
        <v>594895.5</v>
      </c>
      <c r="K85" s="20">
        <v>568495.34</v>
      </c>
      <c r="L85" s="45">
        <v>10000</v>
      </c>
      <c r="M85" s="235"/>
      <c r="N85" s="43"/>
      <c r="O85" s="38"/>
      <c r="P85" s="39"/>
      <c r="Q85" s="38"/>
      <c r="R85" s="39"/>
      <c r="S85" s="38"/>
      <c r="T85" s="39"/>
      <c r="U85" s="38"/>
    </row>
    <row r="86" spans="1:21" ht="100.5" customHeight="1">
      <c r="A86" s="22"/>
      <c r="B86" s="231"/>
      <c r="C86" s="153"/>
      <c r="D86" s="40"/>
      <c r="E86" s="71" t="s">
        <v>35</v>
      </c>
      <c r="F86" s="21">
        <f t="shared" si="25"/>
        <v>47906869.070000008</v>
      </c>
      <c r="G86" s="20">
        <v>6764718.0899999999</v>
      </c>
      <c r="H86" s="20">
        <v>9518862.5</v>
      </c>
      <c r="I86" s="20">
        <v>9518862.5</v>
      </c>
      <c r="J86" s="20">
        <v>11303014.5</v>
      </c>
      <c r="K86" s="20">
        <v>10801411.48</v>
      </c>
      <c r="L86" s="45"/>
      <c r="M86" s="236"/>
      <c r="N86" s="50"/>
      <c r="O86" s="40"/>
      <c r="P86" s="41"/>
      <c r="Q86" s="40"/>
      <c r="R86" s="41"/>
      <c r="S86" s="40"/>
      <c r="T86" s="41"/>
      <c r="U86" s="40"/>
    </row>
    <row r="87" spans="1:21">
      <c r="A87" s="78" t="s">
        <v>99</v>
      </c>
      <c r="B87" s="229" t="s">
        <v>139</v>
      </c>
      <c r="C87" s="151" t="s">
        <v>92</v>
      </c>
      <c r="D87" s="137"/>
      <c r="E87" s="74" t="s">
        <v>7</v>
      </c>
      <c r="F87" s="21">
        <f t="shared" si="25"/>
        <v>62385468.130000003</v>
      </c>
      <c r="G87" s="20">
        <f>G88+G89</f>
        <v>12487482</v>
      </c>
      <c r="H87" s="20">
        <f t="shared" ref="H87:L87" si="26">H88+H89</f>
        <v>12756996</v>
      </c>
      <c r="I87" s="20">
        <f t="shared" si="26"/>
        <v>12335702.130000001</v>
      </c>
      <c r="J87" s="20">
        <f t="shared" si="26"/>
        <v>12397644</v>
      </c>
      <c r="K87" s="20">
        <f t="shared" si="26"/>
        <v>12397644</v>
      </c>
      <c r="L87" s="20">
        <f t="shared" si="26"/>
        <v>10000</v>
      </c>
      <c r="M87" s="45"/>
      <c r="N87" s="45"/>
      <c r="O87" s="45"/>
      <c r="P87" s="45"/>
      <c r="Q87" s="45"/>
      <c r="R87" s="45"/>
      <c r="S87" s="45"/>
      <c r="T87" s="45"/>
      <c r="U87" s="45"/>
    </row>
    <row r="88" spans="1:21" ht="45.75" customHeight="1">
      <c r="A88" s="22"/>
      <c r="B88" s="230"/>
      <c r="C88" s="152"/>
      <c r="D88" s="38"/>
      <c r="E88" s="71" t="s">
        <v>34</v>
      </c>
      <c r="F88" s="21">
        <f t="shared" si="25"/>
        <v>10000</v>
      </c>
      <c r="G88" s="20"/>
      <c r="H88" s="20"/>
      <c r="I88" s="20"/>
      <c r="J88" s="20"/>
      <c r="K88" s="20"/>
      <c r="L88" s="20">
        <v>10000</v>
      </c>
      <c r="M88" s="45"/>
      <c r="N88" s="45"/>
      <c r="O88" s="45"/>
      <c r="P88" s="45"/>
      <c r="Q88" s="45"/>
      <c r="R88" s="45"/>
      <c r="S88" s="45"/>
      <c r="T88" s="45"/>
      <c r="U88" s="45"/>
    </row>
    <row r="89" spans="1:21" ht="126" customHeight="1">
      <c r="A89" s="79"/>
      <c r="B89" s="231"/>
      <c r="C89" s="153"/>
      <c r="D89" s="40"/>
      <c r="E89" s="71" t="s">
        <v>35</v>
      </c>
      <c r="F89" s="20">
        <f t="shared" si="25"/>
        <v>62375468.130000003</v>
      </c>
      <c r="G89" s="26">
        <v>12487482</v>
      </c>
      <c r="H89" s="26">
        <v>12756996</v>
      </c>
      <c r="I89" s="26">
        <v>12335702.130000001</v>
      </c>
      <c r="J89" s="26">
        <v>12397644</v>
      </c>
      <c r="K89" s="26">
        <v>12397644</v>
      </c>
      <c r="L89" s="36"/>
      <c r="M89" s="45"/>
      <c r="N89" s="36"/>
      <c r="O89" s="36"/>
      <c r="P89" s="36"/>
      <c r="Q89" s="36"/>
      <c r="R89" s="36"/>
      <c r="S89" s="36"/>
      <c r="T89" s="36"/>
      <c r="U89" s="36"/>
    </row>
    <row r="90" spans="1:21">
      <c r="A90" s="78" t="s">
        <v>105</v>
      </c>
      <c r="B90" s="229" t="s">
        <v>121</v>
      </c>
      <c r="C90" s="36"/>
      <c r="D90" s="137"/>
      <c r="E90" s="74" t="s">
        <v>7</v>
      </c>
      <c r="F90" s="21">
        <f t="shared" si="25"/>
        <v>9989632.6699999999</v>
      </c>
      <c r="G90" s="20">
        <f>G91+G92</f>
        <v>2724057.15</v>
      </c>
      <c r="H90" s="20">
        <f>H91+H92</f>
        <v>3627787.76</v>
      </c>
      <c r="I90" s="20">
        <f>I91+I92</f>
        <v>3627787.76</v>
      </c>
      <c r="J90" s="20"/>
      <c r="K90" s="45"/>
      <c r="L90" s="20">
        <v>10000</v>
      </c>
      <c r="M90" s="234" t="s">
        <v>59</v>
      </c>
      <c r="N90" s="49" t="s">
        <v>30</v>
      </c>
      <c r="O90" s="52"/>
      <c r="P90" s="37">
        <v>1590</v>
      </c>
      <c r="Q90" s="36">
        <v>1050</v>
      </c>
      <c r="R90" s="37">
        <v>1595</v>
      </c>
      <c r="S90" s="36">
        <v>1595</v>
      </c>
      <c r="T90" s="37">
        <v>1595</v>
      </c>
      <c r="U90" s="36">
        <v>1595</v>
      </c>
    </row>
    <row r="91" spans="1:21" ht="43.5" customHeight="1">
      <c r="A91" s="38"/>
      <c r="B91" s="230"/>
      <c r="C91" s="38"/>
      <c r="D91" s="38"/>
      <c r="E91" s="71" t="s">
        <v>34</v>
      </c>
      <c r="F91" s="21">
        <f t="shared" si="25"/>
        <v>209592.66999999998</v>
      </c>
      <c r="G91" s="45">
        <v>54481.15</v>
      </c>
      <c r="H91" s="20">
        <v>72555.759999999995</v>
      </c>
      <c r="I91" s="20">
        <v>72555.759999999995</v>
      </c>
      <c r="J91" s="20"/>
      <c r="K91" s="45"/>
      <c r="L91" s="20">
        <v>10000</v>
      </c>
      <c r="M91" s="235"/>
      <c r="N91" s="43"/>
      <c r="O91" s="38"/>
      <c r="P91" s="39"/>
      <c r="Q91" s="38"/>
      <c r="R91" s="39"/>
      <c r="S91" s="38"/>
      <c r="T91" s="39"/>
      <c r="U91" s="38"/>
    </row>
    <row r="92" spans="1:21" ht="35.25" customHeight="1">
      <c r="A92" s="40"/>
      <c r="B92" s="231"/>
      <c r="C92" s="40"/>
      <c r="D92" s="40"/>
      <c r="E92" s="71" t="s">
        <v>35</v>
      </c>
      <c r="F92" s="21">
        <f t="shared" si="25"/>
        <v>9780040</v>
      </c>
      <c r="G92" s="20">
        <v>2669576</v>
      </c>
      <c r="H92" s="20">
        <v>3555232</v>
      </c>
      <c r="I92" s="20">
        <v>3555232</v>
      </c>
      <c r="J92" s="20"/>
      <c r="K92" s="45"/>
      <c r="L92" s="45"/>
      <c r="M92" s="236"/>
      <c r="N92" s="50"/>
      <c r="O92" s="38"/>
      <c r="P92" s="39"/>
      <c r="Q92" s="38"/>
      <c r="R92" s="39"/>
      <c r="S92" s="40"/>
      <c r="T92" s="39"/>
      <c r="U92" s="40"/>
    </row>
    <row r="93" spans="1:21">
      <c r="A93" s="78" t="s">
        <v>106</v>
      </c>
      <c r="B93" s="229" t="s">
        <v>122</v>
      </c>
      <c r="C93" s="151" t="s">
        <v>92</v>
      </c>
      <c r="D93" s="137"/>
      <c r="E93" s="74" t="s">
        <v>7</v>
      </c>
      <c r="F93" s="21">
        <f t="shared" si="25"/>
        <v>1628367.35</v>
      </c>
      <c r="G93" s="20">
        <f>G94+G95</f>
        <v>1618367.35</v>
      </c>
      <c r="H93" s="20">
        <f t="shared" ref="H93:I93" si="27">H94+H95</f>
        <v>0</v>
      </c>
      <c r="I93" s="20">
        <f t="shared" si="27"/>
        <v>0</v>
      </c>
      <c r="J93" s="20"/>
      <c r="K93" s="45"/>
      <c r="L93" s="20">
        <f>L94</f>
        <v>10000</v>
      </c>
      <c r="M93" s="224" t="s">
        <v>28</v>
      </c>
      <c r="N93" s="47" t="s">
        <v>16</v>
      </c>
      <c r="O93" s="42"/>
      <c r="P93" s="36">
        <v>100</v>
      </c>
      <c r="Q93" s="36">
        <v>100</v>
      </c>
      <c r="R93" s="36">
        <v>100</v>
      </c>
      <c r="S93" s="37">
        <v>100</v>
      </c>
      <c r="T93" s="36">
        <v>100</v>
      </c>
      <c r="U93" s="69">
        <v>100</v>
      </c>
    </row>
    <row r="94" spans="1:21" ht="56.25">
      <c r="A94" s="38"/>
      <c r="B94" s="230"/>
      <c r="C94" s="152"/>
      <c r="D94" s="38"/>
      <c r="E94" s="71" t="s">
        <v>34</v>
      </c>
      <c r="F94" s="21">
        <f t="shared" si="25"/>
        <v>42367.35</v>
      </c>
      <c r="G94" s="20">
        <v>32367.35</v>
      </c>
      <c r="H94" s="20"/>
      <c r="I94" s="20"/>
      <c r="J94" s="20"/>
      <c r="K94" s="45"/>
      <c r="L94" s="20">
        <v>10000</v>
      </c>
      <c r="M94" s="225"/>
      <c r="N94" s="43"/>
      <c r="O94" s="43"/>
      <c r="P94" s="38"/>
      <c r="Q94" s="38"/>
      <c r="R94" s="38"/>
      <c r="S94" s="39"/>
      <c r="T94" s="38"/>
      <c r="U94" s="72"/>
    </row>
    <row r="95" spans="1:21" ht="99" customHeight="1">
      <c r="A95" s="40"/>
      <c r="B95" s="231"/>
      <c r="C95" s="153"/>
      <c r="D95" s="40"/>
      <c r="E95" s="71" t="s">
        <v>35</v>
      </c>
      <c r="F95" s="21">
        <f t="shared" si="25"/>
        <v>1586000</v>
      </c>
      <c r="G95" s="20">
        <v>1586000</v>
      </c>
      <c r="H95" s="20"/>
      <c r="I95" s="20"/>
      <c r="J95" s="20"/>
      <c r="K95" s="45"/>
      <c r="L95" s="45"/>
      <c r="M95" s="226"/>
      <c r="N95" s="50"/>
      <c r="O95" s="50"/>
      <c r="P95" s="40"/>
      <c r="Q95" s="40"/>
      <c r="R95" s="40"/>
      <c r="S95" s="41"/>
      <c r="T95" s="40"/>
      <c r="U95" s="75"/>
    </row>
    <row r="96" spans="1:21" ht="14.25" customHeight="1">
      <c r="A96" s="22" t="s">
        <v>114</v>
      </c>
      <c r="B96" s="216" t="s">
        <v>123</v>
      </c>
      <c r="C96" s="151" t="s">
        <v>92</v>
      </c>
      <c r="D96" s="137"/>
      <c r="E96" s="74" t="s">
        <v>7</v>
      </c>
      <c r="F96" s="21">
        <f>G96+H96+I96+J96+K96+L96</f>
        <v>816326.54</v>
      </c>
      <c r="G96" s="40">
        <f>G97+G98</f>
        <v>0</v>
      </c>
      <c r="H96" s="21">
        <f>H97+H98</f>
        <v>408163.27</v>
      </c>
      <c r="I96" s="21">
        <f t="shared" ref="I96:L96" si="28">I97+I98</f>
        <v>408163.27</v>
      </c>
      <c r="J96" s="21">
        <f t="shared" si="28"/>
        <v>0</v>
      </c>
      <c r="K96" s="21">
        <f t="shared" si="28"/>
        <v>0</v>
      </c>
      <c r="L96" s="21">
        <f t="shared" si="28"/>
        <v>0</v>
      </c>
      <c r="M96" s="146"/>
      <c r="N96" s="42"/>
      <c r="O96" s="42"/>
      <c r="P96" s="36"/>
      <c r="Q96" s="36"/>
      <c r="R96" s="39"/>
      <c r="S96" s="39"/>
      <c r="T96" s="39"/>
      <c r="U96" s="72"/>
    </row>
    <row r="97" spans="1:21" ht="42" customHeight="1">
      <c r="A97" s="38"/>
      <c r="B97" s="217"/>
      <c r="C97" s="152"/>
      <c r="D97" s="38"/>
      <c r="E97" s="71" t="s">
        <v>34</v>
      </c>
      <c r="F97" s="21">
        <f t="shared" ref="F97:F98" si="29">G97+H97+I97+J97+K97+L97</f>
        <v>16326.54</v>
      </c>
      <c r="G97" s="40"/>
      <c r="H97" s="21">
        <v>8163.27</v>
      </c>
      <c r="I97" s="21">
        <v>8163.27</v>
      </c>
      <c r="J97" s="21"/>
      <c r="K97" s="40"/>
      <c r="L97" s="50"/>
      <c r="M97" s="146"/>
      <c r="N97" s="43"/>
      <c r="O97" s="43"/>
      <c r="P97" s="38"/>
      <c r="Q97" s="38"/>
      <c r="R97" s="39"/>
      <c r="S97" s="39"/>
      <c r="T97" s="39"/>
      <c r="U97" s="72"/>
    </row>
    <row r="98" spans="1:21" ht="30.75" customHeight="1">
      <c r="A98" s="38"/>
      <c r="B98" s="218"/>
      <c r="C98" s="153"/>
      <c r="D98" s="40"/>
      <c r="E98" s="71" t="s">
        <v>35</v>
      </c>
      <c r="F98" s="21">
        <f t="shared" si="29"/>
        <v>800000</v>
      </c>
      <c r="G98" s="40"/>
      <c r="H98" s="21">
        <v>400000</v>
      </c>
      <c r="I98" s="21">
        <v>400000</v>
      </c>
      <c r="J98" s="21"/>
      <c r="K98" s="40"/>
      <c r="L98" s="50"/>
      <c r="M98" s="146"/>
      <c r="N98" s="50"/>
      <c r="O98" s="50"/>
      <c r="P98" s="40"/>
      <c r="Q98" s="40"/>
      <c r="R98" s="39"/>
      <c r="S98" s="39"/>
      <c r="T98" s="39"/>
      <c r="U98" s="72"/>
    </row>
    <row r="99" spans="1:21" ht="16.5" customHeight="1">
      <c r="A99" s="78" t="s">
        <v>133</v>
      </c>
      <c r="B99" s="229" t="s">
        <v>134</v>
      </c>
      <c r="C99" s="151" t="s">
        <v>92</v>
      </c>
      <c r="D99" s="137"/>
      <c r="E99" s="74" t="s">
        <v>7</v>
      </c>
      <c r="F99" s="21">
        <f>G99+H99+I99+J99+K99+L99</f>
        <v>241920</v>
      </c>
      <c r="G99" s="40">
        <f>G100+G101</f>
        <v>241920</v>
      </c>
      <c r="H99" s="21"/>
      <c r="I99" s="21"/>
      <c r="J99" s="21"/>
      <c r="K99" s="40"/>
      <c r="L99" s="50"/>
      <c r="M99" s="143"/>
      <c r="N99" s="43"/>
      <c r="O99" s="43"/>
      <c r="P99" s="38"/>
      <c r="Q99" s="38"/>
      <c r="R99" s="39"/>
      <c r="S99" s="39"/>
      <c r="T99" s="39"/>
      <c r="U99" s="72"/>
    </row>
    <row r="100" spans="1:21" ht="30.75" customHeight="1">
      <c r="A100" s="38"/>
      <c r="B100" s="230"/>
      <c r="C100" s="152"/>
      <c r="D100" s="38"/>
      <c r="E100" s="71" t="s">
        <v>34</v>
      </c>
      <c r="F100" s="21">
        <f>G100+H100+I100+J100+K100+L100</f>
        <v>241920</v>
      </c>
      <c r="G100" s="21">
        <v>241920</v>
      </c>
      <c r="H100" s="21"/>
      <c r="I100" s="21"/>
      <c r="J100" s="21"/>
      <c r="K100" s="40"/>
      <c r="L100" s="50"/>
      <c r="M100" s="144"/>
      <c r="N100" s="43"/>
      <c r="O100" s="43"/>
      <c r="P100" s="38"/>
      <c r="Q100" s="38"/>
      <c r="R100" s="39"/>
      <c r="S100" s="39"/>
      <c r="T100" s="39"/>
      <c r="U100" s="72"/>
    </row>
    <row r="101" spans="1:21" ht="30" customHeight="1">
      <c r="A101" s="38"/>
      <c r="B101" s="231"/>
      <c r="C101" s="153"/>
      <c r="D101" s="40"/>
      <c r="E101" s="71" t="s">
        <v>35</v>
      </c>
      <c r="F101" s="21">
        <f t="shared" ref="F101" si="30">G101+H101+I101+J101+K101+L101</f>
        <v>0</v>
      </c>
      <c r="G101" s="40"/>
      <c r="H101" s="21"/>
      <c r="I101" s="21"/>
      <c r="J101" s="21"/>
      <c r="K101" s="40"/>
      <c r="L101" s="50"/>
      <c r="M101" s="145"/>
      <c r="N101" s="43"/>
      <c r="O101" s="43"/>
      <c r="P101" s="40"/>
      <c r="Q101" s="40"/>
      <c r="R101" s="39"/>
      <c r="S101" s="39"/>
      <c r="T101" s="39"/>
      <c r="U101" s="72"/>
    </row>
    <row r="102" spans="1:21" ht="14.25" customHeight="1">
      <c r="A102" s="78" t="s">
        <v>135</v>
      </c>
      <c r="B102" s="254" t="s">
        <v>136</v>
      </c>
      <c r="C102" s="151" t="s">
        <v>92</v>
      </c>
      <c r="D102" s="137"/>
      <c r="E102" s="74" t="s">
        <v>7</v>
      </c>
      <c r="F102" s="21">
        <f>G102+H102+I102+J102+K102+L102</f>
        <v>234780</v>
      </c>
      <c r="G102" s="40">
        <f>G103+G104</f>
        <v>234780</v>
      </c>
      <c r="H102" s="21"/>
      <c r="I102" s="21"/>
      <c r="J102" s="21"/>
      <c r="K102" s="40"/>
      <c r="L102" s="50"/>
      <c r="M102" s="143"/>
      <c r="N102" s="42"/>
      <c r="O102" s="42"/>
      <c r="P102" s="36"/>
      <c r="Q102" s="69"/>
      <c r="R102" s="39"/>
      <c r="S102" s="39"/>
      <c r="T102" s="39"/>
      <c r="U102" s="72"/>
    </row>
    <row r="103" spans="1:21" ht="30" customHeight="1">
      <c r="A103" s="38"/>
      <c r="B103" s="255"/>
      <c r="C103" s="152"/>
      <c r="D103" s="38"/>
      <c r="E103" s="71" t="s">
        <v>34</v>
      </c>
      <c r="F103" s="21">
        <f>G103+H103+I103+J103+K103+L103</f>
        <v>234780</v>
      </c>
      <c r="G103" s="21">
        <v>234780</v>
      </c>
      <c r="H103" s="21"/>
      <c r="I103" s="21"/>
      <c r="J103" s="21"/>
      <c r="K103" s="40"/>
      <c r="L103" s="50"/>
      <c r="M103" s="144"/>
      <c r="N103" s="43"/>
      <c r="O103" s="43"/>
      <c r="P103" s="38"/>
      <c r="Q103" s="72"/>
      <c r="R103" s="39"/>
      <c r="S103" s="39"/>
      <c r="T103" s="39"/>
      <c r="U103" s="72"/>
    </row>
    <row r="104" spans="1:21" ht="30" customHeight="1">
      <c r="A104" s="40"/>
      <c r="B104" s="256"/>
      <c r="C104" s="153"/>
      <c r="D104" s="40"/>
      <c r="E104" s="71" t="s">
        <v>35</v>
      </c>
      <c r="F104" s="21">
        <f t="shared" ref="F104" si="31">G104+H104+I104+J104+K104+L104</f>
        <v>0</v>
      </c>
      <c r="G104" s="40"/>
      <c r="H104" s="21"/>
      <c r="I104" s="21"/>
      <c r="J104" s="21"/>
      <c r="K104" s="40"/>
      <c r="L104" s="50"/>
      <c r="M104" s="145"/>
      <c r="N104" s="50"/>
      <c r="O104" s="50"/>
      <c r="P104" s="40"/>
      <c r="Q104" s="75"/>
      <c r="R104" s="39"/>
      <c r="S104" s="39"/>
      <c r="T104" s="39"/>
      <c r="U104" s="72"/>
    </row>
    <row r="105" spans="1:21" ht="15.75" customHeight="1">
      <c r="A105" s="22" t="s">
        <v>137</v>
      </c>
      <c r="B105" s="229" t="s">
        <v>138</v>
      </c>
      <c r="C105" s="151" t="s">
        <v>92</v>
      </c>
      <c r="D105" s="137"/>
      <c r="E105" s="74" t="s">
        <v>7</v>
      </c>
      <c r="F105" s="21">
        <f>G105+H105+I105+J105+K105+L105</f>
        <v>1281182.42</v>
      </c>
      <c r="G105" s="40">
        <f>G106+G107</f>
        <v>227430.73</v>
      </c>
      <c r="H105" s="21">
        <f>H106</f>
        <v>422350</v>
      </c>
      <c r="I105" s="21">
        <f t="shared" ref="I105:L105" si="32">I106</f>
        <v>0</v>
      </c>
      <c r="J105" s="21">
        <f t="shared" si="32"/>
        <v>0</v>
      </c>
      <c r="K105" s="21">
        <f t="shared" si="32"/>
        <v>0</v>
      </c>
      <c r="L105" s="21">
        <f t="shared" si="32"/>
        <v>631401.68999999994</v>
      </c>
      <c r="M105" s="143"/>
      <c r="N105" s="36"/>
      <c r="O105" s="42"/>
      <c r="P105" s="36"/>
      <c r="Q105" s="69"/>
      <c r="R105" s="39"/>
      <c r="S105" s="39"/>
      <c r="T105" s="39"/>
      <c r="U105" s="72"/>
    </row>
    <row r="106" spans="1:21" ht="30" customHeight="1">
      <c r="A106" s="38"/>
      <c r="B106" s="230"/>
      <c r="C106" s="152"/>
      <c r="D106" s="38"/>
      <c r="E106" s="71" t="s">
        <v>34</v>
      </c>
      <c r="F106" s="21">
        <f>G106+H106+I106+J106+K106+L106</f>
        <v>1281182.42</v>
      </c>
      <c r="G106" s="21">
        <v>227430.73</v>
      </c>
      <c r="H106" s="20">
        <v>422350</v>
      </c>
      <c r="I106" s="20"/>
      <c r="J106" s="20"/>
      <c r="K106" s="20"/>
      <c r="L106" s="20">
        <v>631401.68999999994</v>
      </c>
      <c r="M106" s="144"/>
      <c r="N106" s="38"/>
      <c r="O106" s="43"/>
      <c r="P106" s="38"/>
      <c r="Q106" s="72"/>
      <c r="R106" s="39"/>
      <c r="S106" s="39"/>
      <c r="T106" s="39"/>
      <c r="U106" s="72"/>
    </row>
    <row r="107" spans="1:21" ht="30" customHeight="1">
      <c r="A107" s="81"/>
      <c r="B107" s="231"/>
      <c r="C107" s="153"/>
      <c r="D107" s="40"/>
      <c r="E107" s="71" t="s">
        <v>35</v>
      </c>
      <c r="F107" s="21">
        <f t="shared" ref="F107" si="33">G107+H107+I107+J107+K107+L107</f>
        <v>0</v>
      </c>
      <c r="G107" s="40"/>
      <c r="H107" s="21"/>
      <c r="I107" s="21"/>
      <c r="J107" s="21"/>
      <c r="K107" s="40"/>
      <c r="L107" s="50"/>
      <c r="M107" s="145"/>
      <c r="N107" s="40"/>
      <c r="O107" s="50"/>
      <c r="P107" s="40"/>
      <c r="Q107" s="75"/>
      <c r="R107" s="39"/>
      <c r="S107" s="39"/>
      <c r="T107" s="39"/>
      <c r="U107" s="72"/>
    </row>
    <row r="108" spans="1:21" ht="11.25" customHeight="1">
      <c r="A108" s="78" t="s">
        <v>162</v>
      </c>
      <c r="B108" s="251" t="s">
        <v>163</v>
      </c>
      <c r="C108" s="151" t="s">
        <v>92</v>
      </c>
      <c r="D108" s="137"/>
      <c r="E108" s="74" t="s">
        <v>7</v>
      </c>
      <c r="F108" s="21">
        <f>G108+H108+I108+J108+K108+L108</f>
        <v>2322987.08</v>
      </c>
      <c r="G108" s="40">
        <f>G109+G110</f>
        <v>0</v>
      </c>
      <c r="H108" s="21">
        <f>H109+H110</f>
        <v>1161493.54</v>
      </c>
      <c r="I108" s="21">
        <f>I109+I110</f>
        <v>1161493.54</v>
      </c>
      <c r="J108" s="21">
        <f t="shared" ref="J108:L108" si="34">J109</f>
        <v>0</v>
      </c>
      <c r="K108" s="21">
        <f t="shared" si="34"/>
        <v>0</v>
      </c>
      <c r="L108" s="21">
        <f t="shared" si="34"/>
        <v>0</v>
      </c>
      <c r="M108" s="224" t="s">
        <v>164</v>
      </c>
      <c r="N108" s="49" t="s">
        <v>16</v>
      </c>
      <c r="O108" s="42"/>
      <c r="P108" s="36">
        <v>100</v>
      </c>
      <c r="Q108" s="69">
        <v>100</v>
      </c>
      <c r="R108" s="39"/>
      <c r="S108" s="39"/>
      <c r="T108" s="39"/>
      <c r="U108" s="72"/>
    </row>
    <row r="109" spans="1:21" ht="30" customHeight="1">
      <c r="A109" s="81"/>
      <c r="B109" s="252"/>
      <c r="C109" s="152"/>
      <c r="D109" s="38"/>
      <c r="E109" s="71" t="s">
        <v>34</v>
      </c>
      <c r="F109" s="21">
        <f>G109+H109+I109+J109+K109+L109</f>
        <v>46459.74</v>
      </c>
      <c r="G109" s="21"/>
      <c r="H109" s="20">
        <v>23229.87</v>
      </c>
      <c r="I109" s="20">
        <v>23229.87</v>
      </c>
      <c r="J109" s="20"/>
      <c r="K109" s="20"/>
      <c r="L109" s="20"/>
      <c r="M109" s="225"/>
      <c r="N109" s="43"/>
      <c r="O109" s="43"/>
      <c r="P109" s="38"/>
      <c r="Q109" s="72"/>
      <c r="R109" s="39"/>
      <c r="S109" s="39"/>
      <c r="T109" s="39"/>
      <c r="U109" s="72"/>
    </row>
    <row r="110" spans="1:21" ht="409.5" customHeight="1">
      <c r="A110" s="82"/>
      <c r="B110" s="253"/>
      <c r="C110" s="153"/>
      <c r="D110" s="40"/>
      <c r="E110" s="71" t="s">
        <v>35</v>
      </c>
      <c r="F110" s="21">
        <f t="shared" ref="F110" si="35">G110+H110+I110+J110+K110+L110</f>
        <v>2276527.34</v>
      </c>
      <c r="G110" s="40"/>
      <c r="H110" s="21">
        <v>1138263.67</v>
      </c>
      <c r="I110" s="21">
        <v>1138263.67</v>
      </c>
      <c r="J110" s="21"/>
      <c r="K110" s="40"/>
      <c r="L110" s="50"/>
      <c r="M110" s="226"/>
      <c r="N110" s="50"/>
      <c r="O110" s="50"/>
      <c r="P110" s="40"/>
      <c r="Q110" s="75"/>
      <c r="R110" s="39"/>
      <c r="S110" s="39"/>
      <c r="T110" s="39"/>
      <c r="U110" s="72"/>
    </row>
    <row r="111" spans="1:21" ht="11.25" customHeight="1">
      <c r="A111" s="60" t="s">
        <v>166</v>
      </c>
      <c r="B111" s="229" t="s">
        <v>168</v>
      </c>
      <c r="C111" s="151" t="s">
        <v>92</v>
      </c>
      <c r="D111" s="137"/>
      <c r="E111" s="74" t="s">
        <v>7</v>
      </c>
      <c r="F111" s="20">
        <f>G111+H111+I111+J111+K111+L111</f>
        <v>48098</v>
      </c>
      <c r="G111" s="25">
        <f>G112+G113</f>
        <v>0</v>
      </c>
      <c r="H111" s="26">
        <f>H112+H113</f>
        <v>24049</v>
      </c>
      <c r="I111" s="26">
        <f t="shared" ref="I111:L111" si="36">I112+I113</f>
        <v>24049</v>
      </c>
      <c r="J111" s="26">
        <f t="shared" si="36"/>
        <v>0</v>
      </c>
      <c r="K111" s="26">
        <f t="shared" si="36"/>
        <v>0</v>
      </c>
      <c r="L111" s="26">
        <f t="shared" si="36"/>
        <v>0</v>
      </c>
      <c r="M111" s="224" t="s">
        <v>179</v>
      </c>
      <c r="N111" s="49" t="s">
        <v>16</v>
      </c>
      <c r="O111" s="36">
        <f>P111+Q111+R111+S111+T111+U111</f>
        <v>100</v>
      </c>
      <c r="P111" s="36"/>
      <c r="Q111" s="36">
        <v>100</v>
      </c>
      <c r="R111" s="36"/>
      <c r="S111" s="37"/>
      <c r="T111" s="36"/>
      <c r="U111" s="69"/>
    </row>
    <row r="112" spans="1:21" ht="56.25">
      <c r="A112" s="70"/>
      <c r="B112" s="230"/>
      <c r="C112" s="152"/>
      <c r="D112" s="38"/>
      <c r="E112" s="71" t="s">
        <v>34</v>
      </c>
      <c r="F112" s="20">
        <f t="shared" ref="F112:F113" si="37">G112+H112+I112+J112+K112+L112</f>
        <v>961.96</v>
      </c>
      <c r="G112" s="25">
        <v>0</v>
      </c>
      <c r="H112" s="26">
        <v>480.98</v>
      </c>
      <c r="I112" s="26">
        <v>480.98</v>
      </c>
      <c r="J112" s="26"/>
      <c r="K112" s="25"/>
      <c r="L112" s="51"/>
      <c r="M112" s="225"/>
      <c r="N112" s="43"/>
      <c r="O112" s="38"/>
      <c r="P112" s="38"/>
      <c r="Q112" s="38"/>
      <c r="R112" s="38"/>
      <c r="S112" s="39"/>
      <c r="T112" s="38"/>
      <c r="U112" s="72"/>
    </row>
    <row r="113" spans="1:21" ht="255.75" customHeight="1">
      <c r="A113" s="73"/>
      <c r="B113" s="231"/>
      <c r="C113" s="153"/>
      <c r="D113" s="40"/>
      <c r="E113" s="71" t="s">
        <v>35</v>
      </c>
      <c r="F113" s="20">
        <f t="shared" si="37"/>
        <v>47136.04</v>
      </c>
      <c r="G113" s="20">
        <v>0</v>
      </c>
      <c r="H113" s="20">
        <v>23568.02</v>
      </c>
      <c r="I113" s="20">
        <v>23568.02</v>
      </c>
      <c r="J113" s="20"/>
      <c r="K113" s="20"/>
      <c r="L113" s="20"/>
      <c r="M113" s="226"/>
      <c r="N113" s="50"/>
      <c r="O113" s="40"/>
      <c r="P113" s="40"/>
      <c r="Q113" s="40"/>
      <c r="R113" s="40"/>
      <c r="S113" s="41"/>
      <c r="T113" s="40"/>
      <c r="U113" s="75"/>
    </row>
    <row r="114" spans="1:21" ht="14.25" customHeight="1">
      <c r="A114" s="22" t="s">
        <v>175</v>
      </c>
      <c r="B114" s="229" t="s">
        <v>176</v>
      </c>
      <c r="C114" s="151" t="s">
        <v>92</v>
      </c>
      <c r="D114" s="137"/>
      <c r="E114" s="74" t="s">
        <v>7</v>
      </c>
      <c r="F114" s="21">
        <f>G114+H114+I114+J114+K114+L114</f>
        <v>991.34</v>
      </c>
      <c r="G114" s="40"/>
      <c r="H114" s="21">
        <f>H115+H116</f>
        <v>495.67</v>
      </c>
      <c r="I114" s="21">
        <f>I115+I116</f>
        <v>495.67</v>
      </c>
      <c r="J114" s="21"/>
      <c r="K114" s="21"/>
      <c r="L114" s="21"/>
      <c r="M114" s="146"/>
      <c r="N114" s="43"/>
      <c r="O114" s="38"/>
      <c r="P114" s="39"/>
      <c r="Q114" s="36"/>
      <c r="R114" s="39"/>
      <c r="S114" s="39"/>
      <c r="T114" s="39"/>
      <c r="U114" s="72"/>
    </row>
    <row r="115" spans="1:21" ht="21" customHeight="1">
      <c r="A115" s="38"/>
      <c r="B115" s="230"/>
      <c r="C115" s="152"/>
      <c r="D115" s="38"/>
      <c r="E115" s="71" t="s">
        <v>34</v>
      </c>
      <c r="F115" s="21">
        <f>G115+H115+I115+J115+K115+L115</f>
        <v>991.34</v>
      </c>
      <c r="G115" s="21"/>
      <c r="H115" s="20">
        <v>495.67</v>
      </c>
      <c r="I115" s="20">
        <v>495.67</v>
      </c>
      <c r="J115" s="20"/>
      <c r="K115" s="20"/>
      <c r="L115" s="20"/>
      <c r="M115" s="146"/>
      <c r="N115" s="43"/>
      <c r="O115" s="38"/>
      <c r="P115" s="39"/>
      <c r="Q115" s="38"/>
      <c r="R115" s="39"/>
      <c r="S115" s="39"/>
      <c r="T115" s="39"/>
      <c r="U115" s="72"/>
    </row>
    <row r="116" spans="1:21" ht="181.5" customHeight="1">
      <c r="A116" s="81"/>
      <c r="B116" s="231"/>
      <c r="C116" s="153"/>
      <c r="D116" s="40"/>
      <c r="E116" s="71" t="s">
        <v>35</v>
      </c>
      <c r="F116" s="21">
        <f t="shared" ref="F116" si="38">G116+H116+I116+J116+K116+L116</f>
        <v>0</v>
      </c>
      <c r="G116" s="40"/>
      <c r="H116" s="21"/>
      <c r="I116" s="21"/>
      <c r="J116" s="21"/>
      <c r="K116" s="40"/>
      <c r="L116" s="50"/>
      <c r="M116" s="146"/>
      <c r="N116" s="43"/>
      <c r="O116" s="38"/>
      <c r="P116" s="39"/>
      <c r="Q116" s="40"/>
      <c r="R116" s="39"/>
      <c r="S116" s="39"/>
      <c r="T116" s="39"/>
      <c r="U116" s="72"/>
    </row>
    <row r="117" spans="1:21" ht="11.25" customHeight="1">
      <c r="A117" s="67" t="s">
        <v>11</v>
      </c>
      <c r="B117" s="237" t="s">
        <v>44</v>
      </c>
      <c r="C117" s="151" t="s">
        <v>92</v>
      </c>
      <c r="D117" s="137"/>
      <c r="E117" s="68" t="s">
        <v>7</v>
      </c>
      <c r="F117" s="30">
        <f t="shared" ref="F117:F167" si="39">G117+H117+I117+J117+K117+L117</f>
        <v>160104135.15000001</v>
      </c>
      <c r="G117" s="30">
        <f>G118+G119</f>
        <v>32850949.189999998</v>
      </c>
      <c r="H117" s="30">
        <f t="shared" ref="H117:L117" si="40">H118+H119</f>
        <v>33722219.75</v>
      </c>
      <c r="I117" s="30">
        <f t="shared" si="40"/>
        <v>33712147.32</v>
      </c>
      <c r="J117" s="30">
        <f t="shared" si="40"/>
        <v>28814002.240000002</v>
      </c>
      <c r="K117" s="30">
        <f t="shared" si="40"/>
        <v>16440859.109999999</v>
      </c>
      <c r="L117" s="53">
        <f t="shared" si="40"/>
        <v>14563957.539999999</v>
      </c>
      <c r="M117" s="42"/>
      <c r="N117" s="36"/>
      <c r="O117" s="36"/>
      <c r="P117" s="37"/>
      <c r="Q117" s="36"/>
      <c r="R117" s="37"/>
      <c r="S117" s="36"/>
      <c r="T117" s="37"/>
      <c r="U117" s="36"/>
    </row>
    <row r="118" spans="1:21" ht="44.25" customHeight="1">
      <c r="A118" s="70"/>
      <c r="B118" s="238"/>
      <c r="C118" s="152"/>
      <c r="D118" s="38"/>
      <c r="E118" s="71" t="s">
        <v>34</v>
      </c>
      <c r="F118" s="21">
        <f t="shared" si="39"/>
        <v>90882902.919999987</v>
      </c>
      <c r="G118" s="20">
        <f>G121+G124</f>
        <v>13718018.08</v>
      </c>
      <c r="H118" s="20">
        <f>H121+H124+H127</f>
        <v>15794548.690000001</v>
      </c>
      <c r="I118" s="20">
        <f>I121+I124+I127+I130</f>
        <v>15784476.260000002</v>
      </c>
      <c r="J118" s="20">
        <f t="shared" ref="H118:L119" si="41">J121+J124</f>
        <v>14581043.24</v>
      </c>
      <c r="K118" s="20">
        <f t="shared" si="41"/>
        <v>16440859.109999999</v>
      </c>
      <c r="L118" s="20">
        <f t="shared" si="41"/>
        <v>14563957.539999999</v>
      </c>
      <c r="M118" s="43"/>
      <c r="N118" s="38"/>
      <c r="O118" s="38"/>
      <c r="P118" s="39"/>
      <c r="Q118" s="38"/>
      <c r="R118" s="39"/>
      <c r="S118" s="38"/>
      <c r="T118" s="39"/>
      <c r="U118" s="38"/>
    </row>
    <row r="119" spans="1:21" ht="33.75" customHeight="1">
      <c r="A119" s="73"/>
      <c r="B119" s="239"/>
      <c r="C119" s="153"/>
      <c r="D119" s="40"/>
      <c r="E119" s="71" t="s">
        <v>35</v>
      </c>
      <c r="F119" s="21">
        <f t="shared" si="39"/>
        <v>69221232.230000004</v>
      </c>
      <c r="G119" s="20">
        <f>G122+G125</f>
        <v>19132931.109999999</v>
      </c>
      <c r="H119" s="20">
        <f t="shared" si="41"/>
        <v>17927671.059999999</v>
      </c>
      <c r="I119" s="20">
        <f t="shared" si="41"/>
        <v>17927671.059999999</v>
      </c>
      <c r="J119" s="20">
        <f t="shared" si="41"/>
        <v>14232959</v>
      </c>
      <c r="K119" s="20">
        <f t="shared" si="41"/>
        <v>0</v>
      </c>
      <c r="L119" s="20">
        <f t="shared" si="41"/>
        <v>0</v>
      </c>
      <c r="M119" s="50"/>
      <c r="N119" s="40"/>
      <c r="O119" s="40"/>
      <c r="P119" s="41"/>
      <c r="Q119" s="40"/>
      <c r="R119" s="41"/>
      <c r="S119" s="40"/>
      <c r="T119" s="41"/>
      <c r="U119" s="40"/>
    </row>
    <row r="120" spans="1:21" ht="11.25" customHeight="1">
      <c r="A120" s="60" t="s">
        <v>12</v>
      </c>
      <c r="B120" s="216" t="s">
        <v>146</v>
      </c>
      <c r="C120" s="151" t="s">
        <v>92</v>
      </c>
      <c r="D120" s="137"/>
      <c r="E120" s="74" t="s">
        <v>7</v>
      </c>
      <c r="F120" s="21">
        <f t="shared" si="39"/>
        <v>42021838.919999994</v>
      </c>
      <c r="G120" s="20">
        <f>G121+G122</f>
        <v>6569450.0899999999</v>
      </c>
      <c r="H120" s="20">
        <f t="shared" ref="H120:L120" si="42">H121+H122</f>
        <v>7779217.54</v>
      </c>
      <c r="I120" s="20">
        <f t="shared" si="42"/>
        <v>7769145.1100000003</v>
      </c>
      <c r="J120" s="20">
        <f t="shared" si="42"/>
        <v>5593021.2400000002</v>
      </c>
      <c r="K120" s="20">
        <f t="shared" si="42"/>
        <v>7279522.0800000001</v>
      </c>
      <c r="L120" s="20">
        <f t="shared" si="42"/>
        <v>7031482.8600000003</v>
      </c>
      <c r="M120" s="225" t="s">
        <v>60</v>
      </c>
      <c r="N120" s="47" t="s">
        <v>16</v>
      </c>
      <c r="O120" s="54"/>
      <c r="P120" s="38">
        <v>77</v>
      </c>
      <c r="Q120" s="36">
        <v>82.01</v>
      </c>
      <c r="R120" s="38">
        <v>77</v>
      </c>
      <c r="S120" s="39">
        <v>77</v>
      </c>
      <c r="T120" s="38">
        <v>79</v>
      </c>
      <c r="U120" s="72">
        <v>80</v>
      </c>
    </row>
    <row r="121" spans="1:21" ht="56.25" customHeight="1">
      <c r="A121" s="70"/>
      <c r="B121" s="217"/>
      <c r="C121" s="152"/>
      <c r="D121" s="38"/>
      <c r="E121" s="71" t="s">
        <v>34</v>
      </c>
      <c r="F121" s="21">
        <f t="shared" si="39"/>
        <v>42021838.919999994</v>
      </c>
      <c r="G121" s="20">
        <v>6569450.0899999999</v>
      </c>
      <c r="H121" s="20">
        <v>7779217.54</v>
      </c>
      <c r="I121" s="20">
        <v>7769145.1100000003</v>
      </c>
      <c r="J121" s="20">
        <v>5593021.2400000002</v>
      </c>
      <c r="K121" s="20">
        <v>7279522.0800000001</v>
      </c>
      <c r="L121" s="20">
        <v>7031482.8600000003</v>
      </c>
      <c r="M121" s="225"/>
      <c r="N121" s="43"/>
      <c r="O121" s="43"/>
      <c r="P121" s="38"/>
      <c r="Q121" s="38"/>
      <c r="R121" s="38"/>
      <c r="S121" s="39"/>
      <c r="T121" s="38"/>
      <c r="U121" s="72"/>
    </row>
    <row r="122" spans="1:21" ht="66.75" customHeight="1">
      <c r="A122" s="73"/>
      <c r="B122" s="218"/>
      <c r="C122" s="153"/>
      <c r="D122" s="40"/>
      <c r="E122" s="71" t="s">
        <v>35</v>
      </c>
      <c r="F122" s="21">
        <f t="shared" si="39"/>
        <v>0</v>
      </c>
      <c r="G122" s="45"/>
      <c r="H122" s="20"/>
      <c r="I122" s="20"/>
      <c r="J122" s="20"/>
      <c r="K122" s="45"/>
      <c r="L122" s="45"/>
      <c r="M122" s="226"/>
      <c r="N122" s="43"/>
      <c r="O122" s="43"/>
      <c r="P122" s="38"/>
      <c r="Q122" s="40"/>
      <c r="R122" s="38"/>
      <c r="S122" s="39"/>
      <c r="T122" s="38"/>
      <c r="U122" s="72"/>
    </row>
    <row r="123" spans="1:21" ht="11.25" customHeight="1">
      <c r="A123" s="60" t="s">
        <v>90</v>
      </c>
      <c r="B123" s="216" t="s">
        <v>45</v>
      </c>
      <c r="C123" s="151" t="s">
        <v>92</v>
      </c>
      <c r="D123" s="137"/>
      <c r="E123" s="74" t="s">
        <v>7</v>
      </c>
      <c r="F123" s="20">
        <f t="shared" si="39"/>
        <v>118064296.23000002</v>
      </c>
      <c r="G123" s="20">
        <f>G124+G125</f>
        <v>26281499.100000001</v>
      </c>
      <c r="H123" s="20">
        <f t="shared" ref="H123:L123" si="43">H124+H125</f>
        <v>25934002.210000001</v>
      </c>
      <c r="I123" s="20">
        <f t="shared" si="43"/>
        <v>25934002.210000001</v>
      </c>
      <c r="J123" s="20">
        <f t="shared" si="43"/>
        <v>23220981</v>
      </c>
      <c r="K123" s="20">
        <f t="shared" si="43"/>
        <v>9161337.0299999993</v>
      </c>
      <c r="L123" s="20">
        <f t="shared" si="43"/>
        <v>7532474.6799999997</v>
      </c>
      <c r="M123" s="219" t="s">
        <v>128</v>
      </c>
      <c r="N123" s="49" t="s">
        <v>16</v>
      </c>
      <c r="O123" s="42"/>
      <c r="P123" s="42">
        <v>100</v>
      </c>
      <c r="Q123" s="36">
        <v>100</v>
      </c>
      <c r="R123" s="42">
        <v>100</v>
      </c>
      <c r="S123" s="42">
        <v>100</v>
      </c>
      <c r="T123" s="42">
        <v>100</v>
      </c>
      <c r="U123" s="36">
        <v>100</v>
      </c>
    </row>
    <row r="124" spans="1:21" ht="56.25" customHeight="1">
      <c r="A124" s="70"/>
      <c r="B124" s="217"/>
      <c r="C124" s="152"/>
      <c r="D124" s="38"/>
      <c r="E124" s="71" t="s">
        <v>34</v>
      </c>
      <c r="F124" s="21">
        <f t="shared" si="39"/>
        <v>48843064</v>
      </c>
      <c r="G124" s="20">
        <v>7148567.9900000002</v>
      </c>
      <c r="H124" s="20">
        <v>8006331.1500000004</v>
      </c>
      <c r="I124" s="20">
        <v>8006331.1500000004</v>
      </c>
      <c r="J124" s="20">
        <v>8988022</v>
      </c>
      <c r="K124" s="20">
        <v>9161337.0299999993</v>
      </c>
      <c r="L124" s="20">
        <v>7532474.6799999997</v>
      </c>
      <c r="M124" s="220"/>
      <c r="N124" s="43"/>
      <c r="O124" s="43"/>
      <c r="P124" s="38"/>
      <c r="Q124" s="38"/>
      <c r="R124" s="38"/>
      <c r="S124" s="39"/>
      <c r="T124" s="38"/>
      <c r="U124" s="38"/>
    </row>
    <row r="125" spans="1:21" ht="60" customHeight="1">
      <c r="A125" s="73"/>
      <c r="B125" s="218"/>
      <c r="C125" s="153"/>
      <c r="D125" s="40"/>
      <c r="E125" s="71" t="s">
        <v>35</v>
      </c>
      <c r="F125" s="21">
        <f t="shared" si="39"/>
        <v>69221232.230000004</v>
      </c>
      <c r="G125" s="20">
        <v>19132931.109999999</v>
      </c>
      <c r="H125" s="20">
        <v>17927671.059999999</v>
      </c>
      <c r="I125" s="20">
        <v>17927671.059999999</v>
      </c>
      <c r="J125" s="20">
        <v>14232959</v>
      </c>
      <c r="K125" s="45"/>
      <c r="L125" s="45"/>
      <c r="M125" s="221"/>
      <c r="N125" s="50"/>
      <c r="O125" s="50"/>
      <c r="P125" s="40"/>
      <c r="Q125" s="40"/>
      <c r="R125" s="40"/>
      <c r="S125" s="41"/>
      <c r="T125" s="40"/>
      <c r="U125" s="40"/>
    </row>
    <row r="126" spans="1:21" ht="12.75" customHeight="1">
      <c r="A126" s="60" t="s">
        <v>156</v>
      </c>
      <c r="B126" s="216" t="s">
        <v>157</v>
      </c>
      <c r="C126" s="151" t="s">
        <v>92</v>
      </c>
      <c r="D126" s="137"/>
      <c r="E126" s="74" t="s">
        <v>7</v>
      </c>
      <c r="F126" s="20">
        <f t="shared" ref="F126:F131" si="44">G126+H126+I126+J126+K126+L126</f>
        <v>18000</v>
      </c>
      <c r="G126" s="20">
        <f>G127+G128</f>
        <v>0</v>
      </c>
      <c r="H126" s="20">
        <f t="shared" ref="H126:L126" si="45">H127+H128</f>
        <v>9000</v>
      </c>
      <c r="I126" s="20">
        <f t="shared" si="45"/>
        <v>9000</v>
      </c>
      <c r="J126" s="20">
        <f t="shared" si="45"/>
        <v>0</v>
      </c>
      <c r="K126" s="20">
        <f t="shared" si="45"/>
        <v>0</v>
      </c>
      <c r="L126" s="20">
        <f t="shared" si="45"/>
        <v>0</v>
      </c>
      <c r="M126" s="219"/>
      <c r="N126" s="49" t="s">
        <v>16</v>
      </c>
      <c r="O126" s="42"/>
      <c r="P126" s="42">
        <v>100</v>
      </c>
      <c r="Q126" s="36">
        <v>100</v>
      </c>
      <c r="R126" s="42"/>
      <c r="S126" s="42"/>
      <c r="T126" s="42"/>
      <c r="U126" s="36"/>
    </row>
    <row r="127" spans="1:21" ht="43.5" customHeight="1">
      <c r="A127" s="70"/>
      <c r="B127" s="217"/>
      <c r="C127" s="152"/>
      <c r="D127" s="38"/>
      <c r="E127" s="71" t="s">
        <v>34</v>
      </c>
      <c r="F127" s="21">
        <f t="shared" si="44"/>
        <v>18000</v>
      </c>
      <c r="G127" s="20"/>
      <c r="H127" s="20">
        <v>9000</v>
      </c>
      <c r="I127" s="20">
        <v>9000</v>
      </c>
      <c r="J127" s="20"/>
      <c r="K127" s="20"/>
      <c r="L127" s="20"/>
      <c r="M127" s="220"/>
      <c r="N127" s="43"/>
      <c r="O127" s="43"/>
      <c r="P127" s="38"/>
      <c r="Q127" s="38"/>
      <c r="R127" s="38"/>
      <c r="S127" s="39"/>
      <c r="T127" s="38"/>
      <c r="U127" s="38"/>
    </row>
    <row r="128" spans="1:21" ht="32.25" customHeight="1">
      <c r="A128" s="73"/>
      <c r="B128" s="218"/>
      <c r="C128" s="153"/>
      <c r="D128" s="40"/>
      <c r="E128" s="71" t="s">
        <v>35</v>
      </c>
      <c r="F128" s="21">
        <f t="shared" si="44"/>
        <v>0</v>
      </c>
      <c r="G128" s="20"/>
      <c r="H128" s="20"/>
      <c r="I128" s="20"/>
      <c r="J128" s="20"/>
      <c r="K128" s="45"/>
      <c r="L128" s="45"/>
      <c r="M128" s="221"/>
      <c r="N128" s="50"/>
      <c r="O128" s="50"/>
      <c r="P128" s="40"/>
      <c r="Q128" s="40"/>
      <c r="R128" s="40"/>
      <c r="S128" s="41"/>
      <c r="T128" s="40"/>
      <c r="U128" s="40"/>
    </row>
    <row r="129" spans="1:21" ht="32.25" customHeight="1">
      <c r="A129" s="60" t="s">
        <v>180</v>
      </c>
      <c r="B129" s="216" t="s">
        <v>181</v>
      </c>
      <c r="C129" s="151" t="s">
        <v>92</v>
      </c>
      <c r="D129" s="137"/>
      <c r="E129" s="74" t="s">
        <v>7</v>
      </c>
      <c r="F129" s="20">
        <f t="shared" si="44"/>
        <v>0</v>
      </c>
      <c r="G129" s="20">
        <f>G130+G131</f>
        <v>0</v>
      </c>
      <c r="H129" s="20">
        <f t="shared" ref="H129:L129" si="46">H130+H131</f>
        <v>0</v>
      </c>
      <c r="I129" s="20">
        <f t="shared" si="46"/>
        <v>0</v>
      </c>
      <c r="J129" s="20">
        <f t="shared" si="46"/>
        <v>0</v>
      </c>
      <c r="K129" s="20">
        <f t="shared" si="46"/>
        <v>0</v>
      </c>
      <c r="L129" s="20">
        <f t="shared" si="46"/>
        <v>0</v>
      </c>
      <c r="M129" s="219" t="s">
        <v>182</v>
      </c>
      <c r="N129" s="49" t="s">
        <v>16</v>
      </c>
      <c r="O129" s="42"/>
      <c r="P129" s="42"/>
      <c r="Q129" s="36"/>
      <c r="R129" s="42">
        <v>100</v>
      </c>
      <c r="S129" s="42"/>
      <c r="T129" s="42"/>
      <c r="U129" s="36"/>
    </row>
    <row r="130" spans="1:21" ht="46.5" customHeight="1">
      <c r="A130" s="70"/>
      <c r="B130" s="217"/>
      <c r="C130" s="152"/>
      <c r="D130" s="38"/>
      <c r="E130" s="71" t="s">
        <v>34</v>
      </c>
      <c r="F130" s="21">
        <f t="shared" si="44"/>
        <v>0</v>
      </c>
      <c r="G130" s="20"/>
      <c r="H130" s="20"/>
      <c r="I130" s="20"/>
      <c r="J130" s="20"/>
      <c r="K130" s="20"/>
      <c r="L130" s="20"/>
      <c r="M130" s="220"/>
      <c r="N130" s="43"/>
      <c r="O130" s="43"/>
      <c r="P130" s="38"/>
      <c r="Q130" s="38"/>
      <c r="R130" s="38"/>
      <c r="S130" s="39"/>
      <c r="T130" s="38"/>
      <c r="U130" s="38"/>
    </row>
    <row r="131" spans="1:21" ht="279.75" customHeight="1">
      <c r="A131" s="73"/>
      <c r="B131" s="218"/>
      <c r="C131" s="153"/>
      <c r="D131" s="40"/>
      <c r="E131" s="71" t="s">
        <v>35</v>
      </c>
      <c r="F131" s="21">
        <f t="shared" si="44"/>
        <v>0</v>
      </c>
      <c r="G131" s="20"/>
      <c r="H131" s="20"/>
      <c r="I131" s="20"/>
      <c r="J131" s="20"/>
      <c r="K131" s="45"/>
      <c r="L131" s="45"/>
      <c r="M131" s="221"/>
      <c r="N131" s="50"/>
      <c r="O131" s="50"/>
      <c r="P131" s="40"/>
      <c r="Q131" s="40"/>
      <c r="R131" s="40"/>
      <c r="S131" s="41"/>
      <c r="T131" s="40"/>
      <c r="U131" s="40"/>
    </row>
    <row r="132" spans="1:21" ht="62.25" customHeight="1">
      <c r="A132" s="240" t="s">
        <v>73</v>
      </c>
      <c r="B132" s="241"/>
      <c r="C132" s="37"/>
      <c r="D132" s="137"/>
      <c r="E132" s="64"/>
      <c r="F132" s="25"/>
      <c r="G132" s="26"/>
      <c r="H132" s="25"/>
      <c r="I132" s="26"/>
      <c r="J132" s="25"/>
      <c r="K132" s="36"/>
      <c r="L132" s="55"/>
      <c r="M132" s="42"/>
      <c r="N132" s="36"/>
      <c r="O132" s="37"/>
      <c r="P132" s="36"/>
      <c r="Q132" s="36"/>
      <c r="R132" s="36"/>
      <c r="S132" s="37"/>
      <c r="T132" s="36"/>
      <c r="U132" s="69"/>
    </row>
    <row r="133" spans="1:21" ht="42.75" customHeight="1">
      <c r="A133" s="242"/>
      <c r="B133" s="243"/>
      <c r="C133" s="39"/>
      <c r="D133" s="38"/>
      <c r="E133" s="65"/>
      <c r="F133" s="27"/>
      <c r="G133" s="43"/>
      <c r="H133" s="27"/>
      <c r="I133" s="27"/>
      <c r="J133" s="27"/>
      <c r="K133" s="72"/>
      <c r="L133" s="39"/>
      <c r="M133" s="43"/>
      <c r="N133" s="38"/>
      <c r="O133" s="39"/>
      <c r="P133" s="38"/>
      <c r="Q133" s="38"/>
      <c r="R133" s="38"/>
      <c r="S133" s="39"/>
      <c r="T133" s="38"/>
      <c r="U133" s="72"/>
    </row>
    <row r="134" spans="1:21" ht="3" customHeight="1">
      <c r="A134" s="244"/>
      <c r="B134" s="245"/>
      <c r="C134" s="41"/>
      <c r="D134" s="40"/>
      <c r="E134" s="66"/>
      <c r="F134" s="29"/>
      <c r="G134" s="40"/>
      <c r="H134" s="29"/>
      <c r="I134" s="21"/>
      <c r="J134" s="29"/>
      <c r="K134" s="40"/>
      <c r="L134" s="41"/>
      <c r="M134" s="43"/>
      <c r="N134" s="38"/>
      <c r="O134" s="39"/>
      <c r="P134" s="38"/>
      <c r="Q134" s="40"/>
      <c r="R134" s="38"/>
      <c r="S134" s="39"/>
      <c r="T134" s="38"/>
      <c r="U134" s="72"/>
    </row>
    <row r="135" spans="1:21" ht="16.5" customHeight="1">
      <c r="A135" s="83">
        <v>4</v>
      </c>
      <c r="B135" s="193" t="s">
        <v>46</v>
      </c>
      <c r="C135" s="151" t="s">
        <v>92</v>
      </c>
      <c r="D135" s="137"/>
      <c r="E135" s="68" t="s">
        <v>7</v>
      </c>
      <c r="F135" s="30">
        <f t="shared" ref="F135:F146" si="47">G135+H135+I135+J135+K135+L135</f>
        <v>33098414.239999998</v>
      </c>
      <c r="G135" s="30">
        <f>G136+G137</f>
        <v>6626641.71</v>
      </c>
      <c r="H135" s="30">
        <f t="shared" ref="H135:L135" si="48">H136+H137</f>
        <v>7920077.2800000003</v>
      </c>
      <c r="I135" s="30">
        <f t="shared" si="48"/>
        <v>7920077.2800000003</v>
      </c>
      <c r="J135" s="30">
        <f t="shared" si="48"/>
        <v>8355900</v>
      </c>
      <c r="K135" s="95">
        <f t="shared" si="48"/>
        <v>2245717.9700000002</v>
      </c>
      <c r="L135" s="53">
        <f t="shared" si="48"/>
        <v>30000</v>
      </c>
      <c r="M135" s="42"/>
      <c r="N135" s="36"/>
      <c r="O135" s="37"/>
      <c r="P135" s="36"/>
      <c r="Q135" s="36"/>
      <c r="R135" s="36"/>
      <c r="S135" s="37"/>
      <c r="T135" s="36"/>
      <c r="U135" s="69"/>
    </row>
    <row r="136" spans="1:21" ht="48" customHeight="1">
      <c r="A136" s="38"/>
      <c r="B136" s="195"/>
      <c r="C136" s="152"/>
      <c r="D136" s="38"/>
      <c r="E136" s="71" t="s">
        <v>34</v>
      </c>
      <c r="F136" s="21">
        <f t="shared" si="47"/>
        <v>10992507.470000001</v>
      </c>
      <c r="G136" s="20">
        <f>G139+G142+G145</f>
        <v>1961293.82</v>
      </c>
      <c r="H136" s="20">
        <f>H139+H145</f>
        <v>2168231.34</v>
      </c>
      <c r="I136" s="20">
        <f t="shared" ref="I136:K136" si="49">I139+I145</f>
        <v>2168231.34</v>
      </c>
      <c r="J136" s="20">
        <f t="shared" si="49"/>
        <v>2419033</v>
      </c>
      <c r="K136" s="20">
        <f t="shared" si="49"/>
        <v>2245717.9700000002</v>
      </c>
      <c r="L136" s="44">
        <f>L139+L142+L145</f>
        <v>30000</v>
      </c>
      <c r="M136" s="43"/>
      <c r="N136" s="38"/>
      <c r="O136" s="39"/>
      <c r="P136" s="38"/>
      <c r="Q136" s="38"/>
      <c r="R136" s="38"/>
      <c r="S136" s="39"/>
      <c r="T136" s="38"/>
      <c r="U136" s="72"/>
    </row>
    <row r="137" spans="1:21" ht="36" customHeight="1">
      <c r="A137" s="40"/>
      <c r="B137" s="197"/>
      <c r="C137" s="153"/>
      <c r="D137" s="40"/>
      <c r="E137" s="71" t="s">
        <v>35</v>
      </c>
      <c r="F137" s="21">
        <f t="shared" si="47"/>
        <v>22105906.77</v>
      </c>
      <c r="G137" s="20">
        <f>G140</f>
        <v>4665347.8899999997</v>
      </c>
      <c r="H137" s="20">
        <f>H140</f>
        <v>5751845.9400000004</v>
      </c>
      <c r="I137" s="20">
        <f t="shared" ref="I137:J137" si="50">I140</f>
        <v>5751845.9400000004</v>
      </c>
      <c r="J137" s="20">
        <f t="shared" si="50"/>
        <v>5936867</v>
      </c>
      <c r="K137" s="45"/>
      <c r="L137" s="46"/>
      <c r="M137" s="43"/>
      <c r="N137" s="38"/>
      <c r="O137" s="39"/>
      <c r="P137" s="38"/>
      <c r="Q137" s="38"/>
      <c r="R137" s="38"/>
      <c r="S137" s="39"/>
      <c r="T137" s="38"/>
      <c r="U137" s="72"/>
    </row>
    <row r="138" spans="1:21" ht="14.25" customHeight="1">
      <c r="A138" s="78" t="s">
        <v>13</v>
      </c>
      <c r="B138" s="229" t="s">
        <v>47</v>
      </c>
      <c r="C138" s="151" t="s">
        <v>92</v>
      </c>
      <c r="D138" s="137"/>
      <c r="E138" s="74" t="s">
        <v>7</v>
      </c>
      <c r="F138" s="21">
        <f t="shared" si="47"/>
        <v>32594743.23</v>
      </c>
      <c r="G138" s="20">
        <f>G139+G140</f>
        <v>6408444.8999999994</v>
      </c>
      <c r="H138" s="20">
        <f t="shared" ref="H138:L138" si="51">H139+H140</f>
        <v>7920077.2800000003</v>
      </c>
      <c r="I138" s="20">
        <f t="shared" si="51"/>
        <v>7920077.2800000003</v>
      </c>
      <c r="J138" s="20">
        <f t="shared" si="51"/>
        <v>8090425.7999999998</v>
      </c>
      <c r="K138" s="45">
        <f t="shared" si="51"/>
        <v>2245717.9700000002</v>
      </c>
      <c r="L138" s="44">
        <f t="shared" si="51"/>
        <v>10000</v>
      </c>
      <c r="M138" s="219" t="s">
        <v>63</v>
      </c>
      <c r="N138" s="49" t="s">
        <v>30</v>
      </c>
      <c r="O138" s="42"/>
      <c r="P138" s="36">
        <v>825</v>
      </c>
      <c r="Q138" s="36">
        <v>864</v>
      </c>
      <c r="R138" s="36"/>
      <c r="S138" s="37"/>
      <c r="T138" s="36"/>
      <c r="U138" s="69"/>
    </row>
    <row r="139" spans="1:21" ht="46.5" customHeight="1">
      <c r="A139" s="22"/>
      <c r="B139" s="230"/>
      <c r="C139" s="152"/>
      <c r="D139" s="38"/>
      <c r="E139" s="71" t="s">
        <v>34</v>
      </c>
      <c r="F139" s="21">
        <f t="shared" si="47"/>
        <v>10488836.459999999</v>
      </c>
      <c r="G139" s="20">
        <v>1743097.01</v>
      </c>
      <c r="H139" s="20">
        <v>2168231.34</v>
      </c>
      <c r="I139" s="20">
        <v>2168231.34</v>
      </c>
      <c r="J139" s="20">
        <v>2153558.7999999998</v>
      </c>
      <c r="K139" s="20">
        <v>2245717.9700000002</v>
      </c>
      <c r="L139" s="44">
        <v>10000</v>
      </c>
      <c r="M139" s="220"/>
      <c r="N139" s="43"/>
      <c r="O139" s="43"/>
      <c r="P139" s="38"/>
      <c r="Q139" s="38"/>
      <c r="R139" s="38"/>
      <c r="S139" s="39"/>
      <c r="T139" s="38"/>
      <c r="U139" s="72"/>
    </row>
    <row r="140" spans="1:21" ht="30.75" customHeight="1">
      <c r="A140" s="79"/>
      <c r="B140" s="231"/>
      <c r="C140" s="153"/>
      <c r="D140" s="40"/>
      <c r="E140" s="71" t="s">
        <v>35</v>
      </c>
      <c r="F140" s="21">
        <f t="shared" si="47"/>
        <v>22105906.77</v>
      </c>
      <c r="G140" s="20">
        <v>4665347.8899999997</v>
      </c>
      <c r="H140" s="20">
        <v>5751845.9400000004</v>
      </c>
      <c r="I140" s="20">
        <v>5751845.9400000004</v>
      </c>
      <c r="J140" s="20">
        <v>5936867</v>
      </c>
      <c r="K140" s="45"/>
      <c r="L140" s="44"/>
      <c r="M140" s="221"/>
      <c r="N140" s="50"/>
      <c r="O140" s="50"/>
      <c r="P140" s="40"/>
      <c r="Q140" s="40"/>
      <c r="R140" s="40"/>
      <c r="S140" s="41"/>
      <c r="T140" s="40"/>
      <c r="U140" s="75"/>
    </row>
    <row r="141" spans="1:21" ht="16.5" customHeight="1">
      <c r="A141" s="78" t="s">
        <v>100</v>
      </c>
      <c r="B141" s="229" t="s">
        <v>147</v>
      </c>
      <c r="C141" s="151" t="s">
        <v>92</v>
      </c>
      <c r="D141" s="137"/>
      <c r="E141" s="74" t="s">
        <v>7</v>
      </c>
      <c r="F141" s="21">
        <f t="shared" si="47"/>
        <v>228196.81</v>
      </c>
      <c r="G141" s="20">
        <f>G142+G143</f>
        <v>218196.81</v>
      </c>
      <c r="H141" s="20">
        <f t="shared" ref="H141:L141" si="52">H142+H143</f>
        <v>0</v>
      </c>
      <c r="I141" s="20">
        <f t="shared" si="52"/>
        <v>0</v>
      </c>
      <c r="J141" s="20">
        <f t="shared" si="52"/>
        <v>0</v>
      </c>
      <c r="K141" s="45">
        <f t="shared" si="52"/>
        <v>0</v>
      </c>
      <c r="L141" s="20">
        <f t="shared" si="52"/>
        <v>10000</v>
      </c>
      <c r="M141" s="220"/>
      <c r="N141" s="47"/>
      <c r="O141" s="43"/>
      <c r="P141" s="38"/>
      <c r="Q141" s="38"/>
      <c r="R141" s="38">
        <v>825</v>
      </c>
      <c r="S141" s="39">
        <v>825</v>
      </c>
      <c r="T141" s="38">
        <v>825</v>
      </c>
      <c r="U141" s="38">
        <v>825</v>
      </c>
    </row>
    <row r="142" spans="1:21" ht="46.5" customHeight="1">
      <c r="A142" s="22"/>
      <c r="B142" s="230"/>
      <c r="C142" s="152"/>
      <c r="D142" s="38"/>
      <c r="E142" s="71" t="s">
        <v>34</v>
      </c>
      <c r="F142" s="21">
        <f t="shared" si="47"/>
        <v>228196.81</v>
      </c>
      <c r="G142" s="20">
        <v>218196.81</v>
      </c>
      <c r="H142" s="20"/>
      <c r="I142" s="20"/>
      <c r="J142" s="20"/>
      <c r="K142" s="45"/>
      <c r="L142" s="20">
        <v>10000</v>
      </c>
      <c r="M142" s="220"/>
      <c r="N142" s="43"/>
      <c r="O142" s="43"/>
      <c r="P142" s="38"/>
      <c r="Q142" s="38"/>
      <c r="R142" s="38"/>
      <c r="S142" s="39"/>
      <c r="T142" s="38"/>
      <c r="U142" s="38"/>
    </row>
    <row r="143" spans="1:21" ht="39.75" customHeight="1">
      <c r="A143" s="79"/>
      <c r="B143" s="231"/>
      <c r="C143" s="153"/>
      <c r="D143" s="40"/>
      <c r="E143" s="71" t="s">
        <v>35</v>
      </c>
      <c r="F143" s="21">
        <f t="shared" si="47"/>
        <v>0</v>
      </c>
      <c r="G143" s="20"/>
      <c r="H143" s="20"/>
      <c r="I143" s="20"/>
      <c r="J143" s="20"/>
      <c r="K143" s="45"/>
      <c r="L143" s="20"/>
      <c r="M143" s="220"/>
      <c r="N143" s="43"/>
      <c r="O143" s="43"/>
      <c r="P143" s="38"/>
      <c r="Q143" s="40"/>
      <c r="R143" s="38"/>
      <c r="S143" s="39"/>
      <c r="T143" s="38"/>
      <c r="U143" s="38"/>
    </row>
    <row r="144" spans="1:21" ht="15" customHeight="1">
      <c r="A144" s="78" t="s">
        <v>101</v>
      </c>
      <c r="B144" s="229" t="s">
        <v>48</v>
      </c>
      <c r="C144" s="151" t="s">
        <v>92</v>
      </c>
      <c r="D144" s="137"/>
      <c r="E144" s="74" t="s">
        <v>7</v>
      </c>
      <c r="F144" s="21">
        <f t="shared" si="47"/>
        <v>275474.2</v>
      </c>
      <c r="G144" s="20">
        <f>G145+G146</f>
        <v>0</v>
      </c>
      <c r="H144" s="20">
        <f t="shared" ref="H144:L144" si="53">H145+H146</f>
        <v>0</v>
      </c>
      <c r="I144" s="20">
        <f t="shared" si="53"/>
        <v>0</v>
      </c>
      <c r="J144" s="20">
        <f t="shared" si="53"/>
        <v>265474.2</v>
      </c>
      <c r="K144" s="45">
        <f t="shared" si="53"/>
        <v>0</v>
      </c>
      <c r="L144" s="44">
        <f t="shared" si="53"/>
        <v>10000</v>
      </c>
      <c r="M144" s="42"/>
      <c r="N144" s="36"/>
      <c r="O144" s="37"/>
      <c r="P144" s="36"/>
      <c r="Q144" s="36"/>
      <c r="R144" s="36"/>
      <c r="S144" s="37"/>
      <c r="T144" s="36"/>
      <c r="U144" s="69"/>
    </row>
    <row r="145" spans="1:21" ht="45.75" customHeight="1">
      <c r="A145" s="22"/>
      <c r="B145" s="230"/>
      <c r="C145" s="152"/>
      <c r="D145" s="38"/>
      <c r="E145" s="71" t="s">
        <v>34</v>
      </c>
      <c r="F145" s="21">
        <f t="shared" si="47"/>
        <v>275474.2</v>
      </c>
      <c r="G145" s="20"/>
      <c r="H145" s="20">
        <v>0</v>
      </c>
      <c r="I145" s="20"/>
      <c r="J145" s="20">
        <v>265474.2</v>
      </c>
      <c r="K145" s="45"/>
      <c r="L145" s="44">
        <v>10000</v>
      </c>
      <c r="M145" s="43"/>
      <c r="N145" s="38"/>
      <c r="O145" s="39"/>
      <c r="P145" s="38"/>
      <c r="Q145" s="38"/>
      <c r="R145" s="38"/>
      <c r="S145" s="39"/>
      <c r="T145" s="38"/>
      <c r="U145" s="72"/>
    </row>
    <row r="146" spans="1:21" ht="34.5" customHeight="1">
      <c r="A146" s="79"/>
      <c r="B146" s="231"/>
      <c r="C146" s="153"/>
      <c r="D146" s="40"/>
      <c r="E146" s="71" t="s">
        <v>35</v>
      </c>
      <c r="F146" s="28">
        <f t="shared" si="47"/>
        <v>0</v>
      </c>
      <c r="G146" s="36"/>
      <c r="H146" s="26"/>
      <c r="I146" s="26"/>
      <c r="J146" s="26"/>
      <c r="K146" s="36"/>
      <c r="L146" s="42"/>
      <c r="M146" s="50"/>
      <c r="N146" s="40"/>
      <c r="O146" s="41"/>
      <c r="P146" s="40"/>
      <c r="Q146" s="40"/>
      <c r="R146" s="40"/>
      <c r="S146" s="41"/>
      <c r="T146" s="40"/>
      <c r="U146" s="75"/>
    </row>
    <row r="147" spans="1:21" ht="11.25" customHeight="1">
      <c r="A147" s="193" t="s">
        <v>74</v>
      </c>
      <c r="B147" s="208"/>
      <c r="C147" s="37"/>
      <c r="D147" s="137"/>
      <c r="E147" s="64"/>
      <c r="F147" s="25"/>
      <c r="G147" s="83"/>
      <c r="H147" s="32"/>
      <c r="I147" s="84"/>
      <c r="J147" s="32"/>
      <c r="K147" s="83"/>
      <c r="L147" s="55"/>
      <c r="M147" s="43"/>
      <c r="N147" s="38"/>
      <c r="O147" s="39"/>
      <c r="P147" s="38"/>
      <c r="Q147" s="36"/>
      <c r="R147" s="38"/>
      <c r="S147" s="39"/>
      <c r="T147" s="38"/>
      <c r="U147" s="72"/>
    </row>
    <row r="148" spans="1:21" ht="42" customHeight="1">
      <c r="A148" s="195"/>
      <c r="B148" s="209"/>
      <c r="C148" s="39"/>
      <c r="D148" s="38"/>
      <c r="E148" s="65"/>
      <c r="F148" s="27"/>
      <c r="G148" s="38"/>
      <c r="H148" s="27"/>
      <c r="I148" s="28"/>
      <c r="J148" s="27"/>
      <c r="K148" s="38"/>
      <c r="L148" s="39"/>
      <c r="M148" s="43"/>
      <c r="N148" s="38"/>
      <c r="O148" s="39"/>
      <c r="P148" s="38"/>
      <c r="Q148" s="40"/>
      <c r="R148" s="38"/>
      <c r="S148" s="39"/>
      <c r="T148" s="38"/>
      <c r="U148" s="72"/>
    </row>
    <row r="149" spans="1:21" ht="33.75" hidden="1" customHeight="1">
      <c r="A149" s="197"/>
      <c r="B149" s="210"/>
      <c r="C149" s="41"/>
      <c r="D149" s="40"/>
      <c r="E149" s="66"/>
      <c r="F149" s="29"/>
      <c r="G149" s="40"/>
      <c r="H149" s="29"/>
      <c r="I149" s="21"/>
      <c r="J149" s="29"/>
      <c r="K149" s="40"/>
      <c r="L149" s="41"/>
      <c r="M149" s="43"/>
      <c r="N149" s="38"/>
      <c r="O149" s="39"/>
      <c r="P149" s="38"/>
      <c r="Q149" s="39"/>
      <c r="R149" s="38"/>
      <c r="S149" s="39"/>
      <c r="T149" s="38"/>
      <c r="U149" s="72"/>
    </row>
    <row r="150" spans="1:21" ht="11.25" customHeight="1">
      <c r="A150" s="67" t="s">
        <v>14</v>
      </c>
      <c r="B150" s="237" t="s">
        <v>49</v>
      </c>
      <c r="C150" s="151" t="s">
        <v>92</v>
      </c>
      <c r="D150" s="137"/>
      <c r="E150" s="85" t="s">
        <v>7</v>
      </c>
      <c r="F150" s="31">
        <f t="shared" si="39"/>
        <v>34537777.850000001</v>
      </c>
      <c r="G150" s="31">
        <f>G151+G152</f>
        <v>5722184.0200000005</v>
      </c>
      <c r="H150" s="31">
        <f t="shared" ref="H150:L150" si="54">H151+H152</f>
        <v>9046388.8599999994</v>
      </c>
      <c r="I150" s="31">
        <f t="shared" si="54"/>
        <v>9046388.8599999994</v>
      </c>
      <c r="J150" s="31">
        <f t="shared" si="54"/>
        <v>3655792.91</v>
      </c>
      <c r="K150" s="31">
        <f t="shared" si="54"/>
        <v>3916292.91</v>
      </c>
      <c r="L150" s="56">
        <f t="shared" si="54"/>
        <v>3150730.29</v>
      </c>
      <c r="M150" s="42"/>
      <c r="N150" s="36"/>
      <c r="O150" s="37"/>
      <c r="P150" s="36"/>
      <c r="Q150" s="36"/>
      <c r="R150" s="36"/>
      <c r="S150" s="37"/>
      <c r="T150" s="36"/>
      <c r="U150" s="69"/>
    </row>
    <row r="151" spans="1:21" ht="46.5" customHeight="1">
      <c r="A151" s="70"/>
      <c r="B151" s="238"/>
      <c r="C151" s="152"/>
      <c r="D151" s="38"/>
      <c r="E151" s="71" t="s">
        <v>34</v>
      </c>
      <c r="F151" s="21">
        <f t="shared" si="39"/>
        <v>21392747.859999999</v>
      </c>
      <c r="G151" s="20">
        <f>G154+G157+G160+G166</f>
        <v>2937154.0300000003</v>
      </c>
      <c r="H151" s="20">
        <f>H154+H157+H160+H166+H169</f>
        <v>3866388.86</v>
      </c>
      <c r="I151" s="20">
        <f>I154+I157+I160+I166+I169</f>
        <v>3866388.86</v>
      </c>
      <c r="J151" s="20">
        <f t="shared" ref="J151:L151" si="55">J154+J157+J160+J166</f>
        <v>3655792.91</v>
      </c>
      <c r="K151" s="20">
        <f t="shared" si="55"/>
        <v>3916292.91</v>
      </c>
      <c r="L151" s="20">
        <f t="shared" si="55"/>
        <v>3150730.29</v>
      </c>
      <c r="M151" s="43"/>
      <c r="N151" s="38"/>
      <c r="O151" s="39"/>
      <c r="P151" s="38"/>
      <c r="Q151" s="38"/>
      <c r="R151" s="38"/>
      <c r="S151" s="39"/>
      <c r="T151" s="38"/>
      <c r="U151" s="72"/>
    </row>
    <row r="152" spans="1:21" ht="33.75" customHeight="1">
      <c r="A152" s="73"/>
      <c r="B152" s="239"/>
      <c r="C152" s="153"/>
      <c r="D152" s="40"/>
      <c r="E152" s="71" t="s">
        <v>35</v>
      </c>
      <c r="F152" s="21">
        <f t="shared" si="39"/>
        <v>13145029.99</v>
      </c>
      <c r="G152" s="20">
        <f>G155+G158+G161+G167</f>
        <v>2785029.99</v>
      </c>
      <c r="H152" s="20">
        <f>H155+H158+H161+H167+H170</f>
        <v>5180000</v>
      </c>
      <c r="I152" s="20">
        <f t="shared" ref="I152:L152" si="56">I155+I158+I161+I167</f>
        <v>5180000</v>
      </c>
      <c r="J152" s="20">
        <f t="shared" si="56"/>
        <v>0</v>
      </c>
      <c r="K152" s="20">
        <f t="shared" si="56"/>
        <v>0</v>
      </c>
      <c r="L152" s="20">
        <f t="shared" si="56"/>
        <v>0</v>
      </c>
      <c r="M152" s="50"/>
      <c r="N152" s="40"/>
      <c r="O152" s="41"/>
      <c r="P152" s="40"/>
      <c r="Q152" s="40"/>
      <c r="R152" s="40"/>
      <c r="S152" s="41"/>
      <c r="T152" s="40"/>
      <c r="U152" s="75"/>
    </row>
    <row r="153" spans="1:21" ht="11.25" customHeight="1">
      <c r="A153" s="60" t="s">
        <v>15</v>
      </c>
      <c r="B153" s="216" t="s">
        <v>148</v>
      </c>
      <c r="C153" s="151" t="s">
        <v>92</v>
      </c>
      <c r="D153" s="137"/>
      <c r="E153" s="74" t="s">
        <v>7</v>
      </c>
      <c r="F153" s="21">
        <f t="shared" si="39"/>
        <v>19436644.510000002</v>
      </c>
      <c r="G153" s="20">
        <f>G154+G155</f>
        <v>2880316.68</v>
      </c>
      <c r="H153" s="20">
        <f t="shared" ref="H153:L153" si="57">H154+H155</f>
        <v>2926755.86</v>
      </c>
      <c r="I153" s="20">
        <f t="shared" si="57"/>
        <v>2926755.86</v>
      </c>
      <c r="J153" s="20">
        <f t="shared" si="57"/>
        <v>3655792.91</v>
      </c>
      <c r="K153" s="20">
        <f t="shared" si="57"/>
        <v>3916292.91</v>
      </c>
      <c r="L153" s="20">
        <f t="shared" si="57"/>
        <v>3130730.29</v>
      </c>
      <c r="M153" s="225" t="s">
        <v>26</v>
      </c>
      <c r="N153" s="47" t="s">
        <v>16</v>
      </c>
      <c r="O153" s="43"/>
      <c r="P153" s="43">
        <v>100</v>
      </c>
      <c r="Q153" s="36">
        <v>100</v>
      </c>
      <c r="R153" s="43">
        <v>100</v>
      </c>
      <c r="S153" s="43">
        <v>100</v>
      </c>
      <c r="T153" s="43">
        <v>100</v>
      </c>
      <c r="U153" s="38">
        <v>100</v>
      </c>
    </row>
    <row r="154" spans="1:21" ht="56.25" customHeight="1">
      <c r="A154" s="70"/>
      <c r="B154" s="217"/>
      <c r="C154" s="152"/>
      <c r="D154" s="38"/>
      <c r="E154" s="71" t="s">
        <v>34</v>
      </c>
      <c r="F154" s="21">
        <f t="shared" si="39"/>
        <v>19436644.510000002</v>
      </c>
      <c r="G154" s="20">
        <v>2880316.68</v>
      </c>
      <c r="H154" s="20">
        <v>2926755.86</v>
      </c>
      <c r="I154" s="20">
        <v>2926755.86</v>
      </c>
      <c r="J154" s="20">
        <v>3655792.91</v>
      </c>
      <c r="K154" s="20">
        <v>3916292.91</v>
      </c>
      <c r="L154" s="20">
        <v>3130730.29</v>
      </c>
      <c r="M154" s="225"/>
      <c r="N154" s="43"/>
      <c r="O154" s="43"/>
      <c r="P154" s="38"/>
      <c r="Q154" s="38"/>
      <c r="R154" s="38"/>
      <c r="S154" s="39"/>
      <c r="T154" s="38"/>
      <c r="U154" s="38"/>
    </row>
    <row r="155" spans="1:21" ht="42.75" customHeight="1">
      <c r="A155" s="73"/>
      <c r="B155" s="218"/>
      <c r="C155" s="153"/>
      <c r="D155" s="40"/>
      <c r="E155" s="71" t="s">
        <v>35</v>
      </c>
      <c r="F155" s="21">
        <f t="shared" si="39"/>
        <v>0</v>
      </c>
      <c r="G155" s="45"/>
      <c r="H155" s="20"/>
      <c r="I155" s="20"/>
      <c r="J155" s="20"/>
      <c r="K155" s="45"/>
      <c r="L155" s="45"/>
      <c r="M155" s="225"/>
      <c r="N155" s="43"/>
      <c r="O155" s="43"/>
      <c r="P155" s="38"/>
      <c r="Q155" s="40"/>
      <c r="R155" s="38"/>
      <c r="S155" s="39"/>
      <c r="T155" s="38"/>
      <c r="U155" s="38"/>
    </row>
    <row r="156" spans="1:21" ht="16.5" customHeight="1">
      <c r="A156" s="78" t="s">
        <v>91</v>
      </c>
      <c r="B156" s="229" t="s">
        <v>124</v>
      </c>
      <c r="C156" s="151" t="s">
        <v>92</v>
      </c>
      <c r="D156" s="137"/>
      <c r="E156" s="74" t="s">
        <v>7</v>
      </c>
      <c r="F156" s="21">
        <f t="shared" si="39"/>
        <v>0</v>
      </c>
      <c r="G156" s="20">
        <f>G157+G158</f>
        <v>0</v>
      </c>
      <c r="H156" s="20">
        <f t="shared" ref="H156:L156" si="58">H157+H158</f>
        <v>0</v>
      </c>
      <c r="I156" s="20">
        <f t="shared" si="58"/>
        <v>0</v>
      </c>
      <c r="J156" s="20">
        <f t="shared" si="58"/>
        <v>0</v>
      </c>
      <c r="K156" s="20">
        <f t="shared" si="58"/>
        <v>0</v>
      </c>
      <c r="L156" s="44">
        <f t="shared" si="58"/>
        <v>0</v>
      </c>
      <c r="M156" s="42"/>
      <c r="N156" s="36"/>
      <c r="O156" s="37"/>
      <c r="P156" s="36"/>
      <c r="Q156" s="36"/>
      <c r="R156" s="36"/>
      <c r="S156" s="37"/>
      <c r="T156" s="36"/>
      <c r="U156" s="69"/>
    </row>
    <row r="157" spans="1:21" ht="40.5" customHeight="1">
      <c r="A157" s="38"/>
      <c r="B157" s="230"/>
      <c r="C157" s="152"/>
      <c r="D157" s="38"/>
      <c r="E157" s="71" t="s">
        <v>34</v>
      </c>
      <c r="F157" s="21">
        <f t="shared" si="39"/>
        <v>0</v>
      </c>
      <c r="G157" s="20"/>
      <c r="H157" s="20"/>
      <c r="I157" s="20"/>
      <c r="J157" s="20"/>
      <c r="K157" s="20">
        <f>J157</f>
        <v>0</v>
      </c>
      <c r="L157" s="44">
        <f>K157</f>
        <v>0</v>
      </c>
      <c r="M157" s="43"/>
      <c r="N157" s="38"/>
      <c r="O157" s="39"/>
      <c r="P157" s="38"/>
      <c r="Q157" s="38"/>
      <c r="R157" s="38"/>
      <c r="S157" s="39"/>
      <c r="T157" s="38"/>
      <c r="U157" s="72"/>
    </row>
    <row r="158" spans="1:21" ht="33.75" customHeight="1">
      <c r="A158" s="38"/>
      <c r="B158" s="231"/>
      <c r="C158" s="153"/>
      <c r="D158" s="38"/>
      <c r="E158" s="86" t="s">
        <v>35</v>
      </c>
      <c r="F158" s="28">
        <f t="shared" si="39"/>
        <v>0</v>
      </c>
      <c r="G158" s="36"/>
      <c r="H158" s="26"/>
      <c r="I158" s="26"/>
      <c r="J158" s="26"/>
      <c r="K158" s="36"/>
      <c r="L158" s="42"/>
      <c r="M158" s="43"/>
      <c r="N158" s="40"/>
      <c r="O158" s="39"/>
      <c r="P158" s="38"/>
      <c r="Q158" s="40"/>
      <c r="R158" s="38"/>
      <c r="S158" s="39"/>
      <c r="T158" s="38"/>
      <c r="U158" s="72"/>
    </row>
    <row r="159" spans="1:21" s="37" customFormat="1" ht="11.25" customHeight="1">
      <c r="A159" s="78" t="s">
        <v>107</v>
      </c>
      <c r="B159" s="229" t="s">
        <v>151</v>
      </c>
      <c r="C159" s="151" t="s">
        <v>92</v>
      </c>
      <c r="D159" s="137"/>
      <c r="E159" s="74" t="s">
        <v>7</v>
      </c>
      <c r="F159" s="20">
        <f t="shared" si="39"/>
        <v>12718653.76</v>
      </c>
      <c r="G159" s="20">
        <f>G160+G161</f>
        <v>510204.08</v>
      </c>
      <c r="H159" s="20">
        <f t="shared" ref="H159:I159" si="59">H160+H161</f>
        <v>6099224.8399999999</v>
      </c>
      <c r="I159" s="20">
        <f t="shared" si="59"/>
        <v>6099224.8399999999</v>
      </c>
      <c r="J159" s="20"/>
      <c r="K159" s="45"/>
      <c r="L159" s="20">
        <f>L160+L161</f>
        <v>10000</v>
      </c>
      <c r="M159" s="219" t="s">
        <v>129</v>
      </c>
      <c r="N159" s="47" t="s">
        <v>16</v>
      </c>
      <c r="O159" s="42"/>
      <c r="P159" s="36">
        <v>100</v>
      </c>
      <c r="Q159" s="36">
        <v>100</v>
      </c>
      <c r="R159" s="36">
        <v>100</v>
      </c>
      <c r="S159" s="36">
        <v>100</v>
      </c>
      <c r="T159" s="36">
        <v>100</v>
      </c>
      <c r="U159" s="36">
        <v>100</v>
      </c>
    </row>
    <row r="160" spans="1:21" s="39" customFormat="1" ht="56.25">
      <c r="A160" s="22"/>
      <c r="B160" s="230"/>
      <c r="C160" s="152"/>
      <c r="D160" s="38"/>
      <c r="E160" s="71" t="s">
        <v>34</v>
      </c>
      <c r="F160" s="21">
        <f t="shared" si="39"/>
        <v>1858653.7599999998</v>
      </c>
      <c r="G160" s="45">
        <v>10204.08</v>
      </c>
      <c r="H160" s="20">
        <v>919224.84</v>
      </c>
      <c r="I160" s="20">
        <v>919224.84</v>
      </c>
      <c r="J160" s="20"/>
      <c r="K160" s="45"/>
      <c r="L160" s="20">
        <v>10000</v>
      </c>
      <c r="M160" s="220"/>
      <c r="N160" s="43"/>
      <c r="O160" s="43"/>
      <c r="P160" s="38"/>
      <c r="Q160" s="38"/>
      <c r="R160" s="38"/>
      <c r="T160" s="38"/>
      <c r="U160" s="72"/>
    </row>
    <row r="161" spans="1:21" s="41" customFormat="1" ht="81" customHeight="1">
      <c r="A161" s="79"/>
      <c r="B161" s="231"/>
      <c r="C161" s="153"/>
      <c r="D161" s="40"/>
      <c r="E161" s="71" t="s">
        <v>35</v>
      </c>
      <c r="F161" s="21">
        <f t="shared" si="39"/>
        <v>10860000</v>
      </c>
      <c r="G161" s="20">
        <v>500000</v>
      </c>
      <c r="H161" s="20">
        <v>5180000</v>
      </c>
      <c r="I161" s="20">
        <v>5180000</v>
      </c>
      <c r="J161" s="20"/>
      <c r="K161" s="45"/>
      <c r="L161" s="20"/>
      <c r="M161" s="221"/>
      <c r="N161" s="43"/>
      <c r="O161" s="43"/>
      <c r="P161" s="38"/>
      <c r="Q161" s="40"/>
      <c r="R161" s="38"/>
      <c r="S161" s="39"/>
      <c r="T161" s="38"/>
      <c r="U161" s="72"/>
    </row>
    <row r="162" spans="1:21">
      <c r="A162" s="78" t="s">
        <v>108</v>
      </c>
      <c r="B162" s="229" t="s">
        <v>125</v>
      </c>
      <c r="C162" s="151" t="s">
        <v>92</v>
      </c>
      <c r="D162" s="137"/>
      <c r="E162" s="74" t="s">
        <v>7</v>
      </c>
      <c r="F162" s="21">
        <f t="shared" si="39"/>
        <v>10000</v>
      </c>
      <c r="G162" s="20">
        <f>G163+G164</f>
        <v>0</v>
      </c>
      <c r="H162" s="20">
        <f t="shared" ref="H162:I162" si="60">H163+H164</f>
        <v>0</v>
      </c>
      <c r="I162" s="20">
        <f t="shared" si="60"/>
        <v>0</v>
      </c>
      <c r="J162" s="20"/>
      <c r="K162" s="45"/>
      <c r="L162" s="44">
        <f>L163</f>
        <v>10000</v>
      </c>
      <c r="M162" s="42"/>
      <c r="N162" s="36"/>
      <c r="O162" s="37"/>
      <c r="P162" s="36"/>
      <c r="Q162" s="36"/>
      <c r="R162" s="36"/>
      <c r="S162" s="37"/>
      <c r="T162" s="36"/>
      <c r="U162" s="69"/>
    </row>
    <row r="163" spans="1:21" ht="45.75" customHeight="1">
      <c r="A163" s="38"/>
      <c r="B163" s="230"/>
      <c r="C163" s="152"/>
      <c r="D163" s="38"/>
      <c r="E163" s="71" t="s">
        <v>34</v>
      </c>
      <c r="F163" s="21">
        <f t="shared" si="39"/>
        <v>10000</v>
      </c>
      <c r="G163" s="20"/>
      <c r="H163" s="20"/>
      <c r="I163" s="20"/>
      <c r="J163" s="20"/>
      <c r="K163" s="45"/>
      <c r="L163" s="44">
        <v>10000</v>
      </c>
      <c r="M163" s="43"/>
      <c r="N163" s="38"/>
      <c r="O163" s="39"/>
      <c r="P163" s="38"/>
      <c r="Q163" s="38"/>
      <c r="R163" s="38"/>
      <c r="S163" s="39"/>
      <c r="T163" s="38"/>
      <c r="U163" s="72"/>
    </row>
    <row r="164" spans="1:21" ht="33.75">
      <c r="A164" s="40"/>
      <c r="B164" s="231"/>
      <c r="C164" s="153"/>
      <c r="D164" s="40"/>
      <c r="E164" s="71" t="s">
        <v>35</v>
      </c>
      <c r="F164" s="21">
        <f t="shared" si="39"/>
        <v>0</v>
      </c>
      <c r="G164" s="45"/>
      <c r="H164" s="20"/>
      <c r="I164" s="20"/>
      <c r="J164" s="20"/>
      <c r="K164" s="45"/>
      <c r="L164" s="46"/>
      <c r="M164" s="50"/>
      <c r="N164" s="40"/>
      <c r="O164" s="41"/>
      <c r="P164" s="40"/>
      <c r="Q164" s="40"/>
      <c r="R164" s="40"/>
      <c r="S164" s="41"/>
      <c r="T164" s="40"/>
      <c r="U164" s="75"/>
    </row>
    <row r="165" spans="1:21">
      <c r="A165" s="78" t="s">
        <v>109</v>
      </c>
      <c r="B165" s="229" t="s">
        <v>126</v>
      </c>
      <c r="C165" s="151" t="s">
        <v>92</v>
      </c>
      <c r="D165" s="137"/>
      <c r="E165" s="74" t="s">
        <v>7</v>
      </c>
      <c r="F165" s="21">
        <f t="shared" si="39"/>
        <v>2341663.2600000002</v>
      </c>
      <c r="G165" s="20">
        <f>G166+G167</f>
        <v>2331663.2600000002</v>
      </c>
      <c r="H165" s="20">
        <f t="shared" ref="H165:I165" si="61">H166+H167</f>
        <v>0</v>
      </c>
      <c r="I165" s="20">
        <f t="shared" si="61"/>
        <v>0</v>
      </c>
      <c r="J165" s="20"/>
      <c r="K165" s="45"/>
      <c r="L165" s="44">
        <f>L166+L167</f>
        <v>10000</v>
      </c>
      <c r="M165" s="224" t="s">
        <v>155</v>
      </c>
      <c r="N165" s="47" t="s">
        <v>16</v>
      </c>
      <c r="O165" s="36"/>
      <c r="P165" s="36">
        <v>0.42</v>
      </c>
      <c r="Q165" s="36">
        <v>0.42</v>
      </c>
      <c r="R165" s="36"/>
      <c r="S165" s="39"/>
      <c r="T165" s="36"/>
      <c r="U165" s="72"/>
    </row>
    <row r="166" spans="1:21" ht="46.5" customHeight="1">
      <c r="A166" s="22"/>
      <c r="B166" s="230"/>
      <c r="C166" s="152"/>
      <c r="D166" s="38"/>
      <c r="E166" s="71" t="s">
        <v>34</v>
      </c>
      <c r="F166" s="21">
        <f t="shared" si="39"/>
        <v>56633.27</v>
      </c>
      <c r="G166" s="45">
        <v>46633.27</v>
      </c>
      <c r="H166" s="20"/>
      <c r="I166" s="20"/>
      <c r="J166" s="20"/>
      <c r="K166" s="45"/>
      <c r="L166" s="44">
        <v>10000</v>
      </c>
      <c r="M166" s="225"/>
      <c r="N166" s="43"/>
      <c r="O166" s="38"/>
      <c r="P166" s="38"/>
      <c r="Q166" s="38"/>
      <c r="R166" s="38"/>
      <c r="S166" s="39"/>
      <c r="T166" s="38"/>
      <c r="U166" s="72"/>
    </row>
    <row r="167" spans="1:21" ht="146.25" customHeight="1">
      <c r="A167" s="79"/>
      <c r="B167" s="231"/>
      <c r="C167" s="153"/>
      <c r="D167" s="40"/>
      <c r="E167" s="71" t="s">
        <v>35</v>
      </c>
      <c r="F167" s="21">
        <f t="shared" si="39"/>
        <v>2285029.9900000002</v>
      </c>
      <c r="G167" s="20">
        <v>2285029.9900000002</v>
      </c>
      <c r="H167" s="20"/>
      <c r="I167" s="20"/>
      <c r="J167" s="20"/>
      <c r="K167" s="45"/>
      <c r="L167" s="46"/>
      <c r="M167" s="226"/>
      <c r="N167" s="50"/>
      <c r="O167" s="40"/>
      <c r="P167" s="40"/>
      <c r="Q167" s="40"/>
      <c r="R167" s="40"/>
      <c r="S167" s="41"/>
      <c r="T167" s="40"/>
      <c r="U167" s="75"/>
    </row>
    <row r="168" spans="1:21" ht="11.25" customHeight="1">
      <c r="A168" s="78" t="s">
        <v>152</v>
      </c>
      <c r="B168" s="229" t="s">
        <v>153</v>
      </c>
      <c r="C168" s="151" t="s">
        <v>92</v>
      </c>
      <c r="D168" s="137"/>
      <c r="E168" s="74" t="s">
        <v>7</v>
      </c>
      <c r="F168" s="21">
        <f t="shared" ref="F168:F170" si="62">G168+H168+I168+J168+K168+L168</f>
        <v>40816.32</v>
      </c>
      <c r="G168" s="20">
        <f>G169+G170</f>
        <v>0</v>
      </c>
      <c r="H168" s="20">
        <f t="shared" ref="H168:I168" si="63">H169+H170</f>
        <v>20408.16</v>
      </c>
      <c r="I168" s="20">
        <f t="shared" si="63"/>
        <v>20408.16</v>
      </c>
      <c r="J168" s="20"/>
      <c r="K168" s="45"/>
      <c r="L168" s="44">
        <f>L169+L170</f>
        <v>0</v>
      </c>
      <c r="M168" s="219" t="s">
        <v>154</v>
      </c>
      <c r="N168" s="47" t="s">
        <v>16</v>
      </c>
      <c r="O168" s="42"/>
      <c r="P168" s="36">
        <v>100</v>
      </c>
      <c r="Q168" s="36">
        <v>100</v>
      </c>
      <c r="R168" s="36">
        <v>100</v>
      </c>
      <c r="S168" s="36">
        <v>100</v>
      </c>
      <c r="T168" s="36">
        <v>100</v>
      </c>
      <c r="U168" s="36">
        <v>100</v>
      </c>
    </row>
    <row r="169" spans="1:21" ht="56.25" customHeight="1">
      <c r="A169" s="22"/>
      <c r="B169" s="230"/>
      <c r="C169" s="152"/>
      <c r="D169" s="38"/>
      <c r="E169" s="87" t="s">
        <v>34</v>
      </c>
      <c r="F169" s="21">
        <f t="shared" si="62"/>
        <v>40816.32</v>
      </c>
      <c r="G169" s="45"/>
      <c r="H169" s="20">
        <v>20408.16</v>
      </c>
      <c r="I169" s="20">
        <v>20408.16</v>
      </c>
      <c r="J169" s="20"/>
      <c r="K169" s="45"/>
      <c r="L169" s="44"/>
      <c r="M169" s="220"/>
      <c r="N169" s="38"/>
      <c r="O169" s="39"/>
      <c r="P169" s="38"/>
      <c r="Q169" s="38"/>
      <c r="R169" s="38"/>
      <c r="S169" s="39"/>
      <c r="T169" s="38"/>
      <c r="U169" s="72"/>
    </row>
    <row r="170" spans="1:21" ht="323.25" customHeight="1">
      <c r="A170" s="79"/>
      <c r="B170" s="231"/>
      <c r="C170" s="153"/>
      <c r="D170" s="40"/>
      <c r="E170" s="87" t="s">
        <v>35</v>
      </c>
      <c r="F170" s="21">
        <f t="shared" si="62"/>
        <v>0</v>
      </c>
      <c r="G170" s="20"/>
      <c r="H170" s="20"/>
      <c r="I170" s="20"/>
      <c r="J170" s="20"/>
      <c r="K170" s="45"/>
      <c r="L170" s="46"/>
      <c r="M170" s="221"/>
      <c r="N170" s="40"/>
      <c r="O170" s="41"/>
      <c r="P170" s="40"/>
      <c r="Q170" s="40"/>
      <c r="R170" s="40"/>
      <c r="S170" s="41"/>
      <c r="T170" s="40"/>
      <c r="U170" s="75"/>
    </row>
    <row r="171" spans="1:21" ht="11.25" customHeight="1">
      <c r="A171" s="193" t="s">
        <v>75</v>
      </c>
      <c r="B171" s="208"/>
      <c r="C171" s="39"/>
      <c r="D171" s="138"/>
      <c r="E171" s="88"/>
      <c r="F171" s="89"/>
      <c r="G171" s="39"/>
      <c r="H171" s="28"/>
      <c r="I171" s="28"/>
      <c r="J171" s="27"/>
      <c r="K171" s="38"/>
      <c r="L171" s="39"/>
      <c r="M171" s="43"/>
      <c r="N171" s="38"/>
      <c r="O171" s="39"/>
      <c r="P171" s="38"/>
      <c r="Q171" s="36"/>
      <c r="R171" s="38"/>
      <c r="S171" s="39"/>
      <c r="T171" s="38"/>
      <c r="U171" s="72"/>
    </row>
    <row r="172" spans="1:21" ht="56.25" customHeight="1">
      <c r="A172" s="195"/>
      <c r="B172" s="209"/>
      <c r="C172" s="39"/>
      <c r="D172" s="38"/>
      <c r="E172" s="65"/>
      <c r="F172" s="89"/>
      <c r="G172" s="39"/>
      <c r="H172" s="28"/>
      <c r="I172" s="28"/>
      <c r="J172" s="27"/>
      <c r="K172" s="38"/>
      <c r="L172" s="39"/>
      <c r="M172" s="43"/>
      <c r="N172" s="38"/>
      <c r="O172" s="39"/>
      <c r="P172" s="38"/>
      <c r="Q172" s="38"/>
      <c r="R172" s="38"/>
      <c r="S172" s="39"/>
      <c r="T172" s="38"/>
      <c r="U172" s="72"/>
    </row>
    <row r="173" spans="1:21" ht="27.75" customHeight="1">
      <c r="A173" s="197"/>
      <c r="B173" s="210"/>
      <c r="C173" s="41"/>
      <c r="D173" s="40"/>
      <c r="E173" s="66"/>
      <c r="F173" s="90"/>
      <c r="G173" s="41"/>
      <c r="H173" s="21"/>
      <c r="I173" s="21"/>
      <c r="J173" s="29"/>
      <c r="K173" s="40"/>
      <c r="L173" s="41"/>
      <c r="M173" s="43"/>
      <c r="N173" s="38"/>
      <c r="O173" s="39"/>
      <c r="P173" s="38"/>
      <c r="Q173" s="40"/>
      <c r="R173" s="38"/>
      <c r="S173" s="39"/>
      <c r="T173" s="38"/>
      <c r="U173" s="72"/>
    </row>
    <row r="174" spans="1:21" ht="11.25" customHeight="1">
      <c r="A174" s="67" t="s">
        <v>17</v>
      </c>
      <c r="B174" s="237" t="s">
        <v>50</v>
      </c>
      <c r="C174" s="151" t="s">
        <v>92</v>
      </c>
      <c r="D174" s="137"/>
      <c r="E174" s="68" t="s">
        <v>7</v>
      </c>
      <c r="F174" s="30">
        <f t="shared" ref="F174:F234" si="64">G174+H174+I174+J174+K174+L174</f>
        <v>126870006.36</v>
      </c>
      <c r="G174" s="30">
        <f>G175+G176</f>
        <v>24284872.25</v>
      </c>
      <c r="H174" s="30">
        <f t="shared" ref="H174:L174" si="65">H175+H176</f>
        <v>27051236.68</v>
      </c>
      <c r="I174" s="30">
        <f t="shared" si="65"/>
        <v>27017189.350000001</v>
      </c>
      <c r="J174" s="30">
        <f t="shared" si="65"/>
        <v>24336574.969999999</v>
      </c>
      <c r="K174" s="30">
        <f t="shared" si="65"/>
        <v>13143738.98</v>
      </c>
      <c r="L174" s="53">
        <f t="shared" si="65"/>
        <v>11036394.129999999</v>
      </c>
      <c r="M174" s="42"/>
      <c r="N174" s="36"/>
      <c r="O174" s="37"/>
      <c r="P174" s="36"/>
      <c r="Q174" s="36"/>
      <c r="R174" s="36"/>
      <c r="S174" s="37"/>
      <c r="T174" s="36"/>
      <c r="U174" s="69"/>
    </row>
    <row r="175" spans="1:21" ht="43.5" customHeight="1">
      <c r="A175" s="70"/>
      <c r="B175" s="238"/>
      <c r="C175" s="152"/>
      <c r="D175" s="38"/>
      <c r="E175" s="71" t="s">
        <v>34</v>
      </c>
      <c r="F175" s="21">
        <f t="shared" si="64"/>
        <v>75808005.359999999</v>
      </c>
      <c r="G175" s="20">
        <f>G178+G181</f>
        <v>12273104.25</v>
      </c>
      <c r="H175" s="20">
        <f>H178+H181+H184</f>
        <v>14036224.68</v>
      </c>
      <c r="I175" s="20">
        <f t="shared" ref="H175:L176" si="66">I178+I181</f>
        <v>14002177.35</v>
      </c>
      <c r="J175" s="20">
        <f t="shared" si="66"/>
        <v>11316365.970000001</v>
      </c>
      <c r="K175" s="20">
        <f t="shared" si="66"/>
        <v>13143738.98</v>
      </c>
      <c r="L175" s="20">
        <f t="shared" si="66"/>
        <v>11036394.129999999</v>
      </c>
      <c r="M175" s="43"/>
      <c r="N175" s="38"/>
      <c r="O175" s="39"/>
      <c r="P175" s="38"/>
      <c r="Q175" s="38"/>
      <c r="R175" s="38"/>
      <c r="S175" s="39"/>
      <c r="T175" s="38"/>
      <c r="U175" s="72"/>
    </row>
    <row r="176" spans="1:21" ht="33.75" customHeight="1">
      <c r="A176" s="73"/>
      <c r="B176" s="239"/>
      <c r="C176" s="153"/>
      <c r="D176" s="40"/>
      <c r="E176" s="71" t="s">
        <v>35</v>
      </c>
      <c r="F176" s="21">
        <f t="shared" si="64"/>
        <v>51062001</v>
      </c>
      <c r="G176" s="20">
        <f>G179+G182</f>
        <v>12011768</v>
      </c>
      <c r="H176" s="20">
        <f t="shared" si="66"/>
        <v>13015012</v>
      </c>
      <c r="I176" s="20">
        <f t="shared" si="66"/>
        <v>13015012</v>
      </c>
      <c r="J176" s="20">
        <f t="shared" si="66"/>
        <v>13020209</v>
      </c>
      <c r="K176" s="20">
        <f t="shared" si="66"/>
        <v>0</v>
      </c>
      <c r="L176" s="20">
        <f t="shared" si="66"/>
        <v>0</v>
      </c>
      <c r="M176" s="50"/>
      <c r="N176" s="40"/>
      <c r="O176" s="41"/>
      <c r="P176" s="40"/>
      <c r="Q176" s="40"/>
      <c r="R176" s="40"/>
      <c r="S176" s="41"/>
      <c r="T176" s="40"/>
      <c r="U176" s="75"/>
    </row>
    <row r="177" spans="1:21" ht="11.25" customHeight="1">
      <c r="A177" s="60" t="s">
        <v>23</v>
      </c>
      <c r="B177" s="216" t="s">
        <v>149</v>
      </c>
      <c r="C177" s="151" t="s">
        <v>92</v>
      </c>
      <c r="D177" s="137"/>
      <c r="E177" s="74" t="s">
        <v>7</v>
      </c>
      <c r="F177" s="21">
        <f t="shared" si="64"/>
        <v>29126212.120000001</v>
      </c>
      <c r="G177" s="20">
        <f>G178+G179</f>
        <v>7378795.25</v>
      </c>
      <c r="H177" s="20">
        <f t="shared" ref="H177:L177" si="67">H178+H179</f>
        <v>3886520.06</v>
      </c>
      <c r="I177" s="20">
        <f t="shared" si="67"/>
        <v>3852472.73</v>
      </c>
      <c r="J177" s="20">
        <f t="shared" si="67"/>
        <v>3017185.97</v>
      </c>
      <c r="K177" s="20">
        <f t="shared" si="67"/>
        <v>4844558.9800000004</v>
      </c>
      <c r="L177" s="20">
        <f t="shared" si="67"/>
        <v>6146679.1299999999</v>
      </c>
      <c r="M177" s="225" t="s">
        <v>61</v>
      </c>
      <c r="N177" s="47" t="s">
        <v>16</v>
      </c>
      <c r="O177" s="43"/>
      <c r="P177" s="43">
        <v>100</v>
      </c>
      <c r="Q177" s="36">
        <v>100</v>
      </c>
      <c r="R177" s="43">
        <v>100</v>
      </c>
      <c r="S177" s="43">
        <v>100</v>
      </c>
      <c r="T177" s="43">
        <v>100</v>
      </c>
      <c r="U177" s="38">
        <v>100</v>
      </c>
    </row>
    <row r="178" spans="1:21" ht="45.75" customHeight="1">
      <c r="A178" s="70"/>
      <c r="B178" s="217"/>
      <c r="C178" s="152"/>
      <c r="D178" s="38"/>
      <c r="E178" s="71" t="s">
        <v>34</v>
      </c>
      <c r="F178" s="21">
        <f t="shared" si="64"/>
        <v>29126212.120000001</v>
      </c>
      <c r="G178" s="20">
        <v>7378795.25</v>
      </c>
      <c r="H178" s="20">
        <v>3886520.06</v>
      </c>
      <c r="I178" s="20">
        <v>3852472.73</v>
      </c>
      <c r="J178" s="20">
        <v>3017185.97</v>
      </c>
      <c r="K178" s="20">
        <v>4844558.9800000004</v>
      </c>
      <c r="L178" s="20">
        <v>6146679.1299999999</v>
      </c>
      <c r="M178" s="225"/>
      <c r="N178" s="43"/>
      <c r="O178" s="43"/>
      <c r="P178" s="38"/>
      <c r="Q178" s="38"/>
      <c r="R178" s="38"/>
      <c r="S178" s="39"/>
      <c r="T178" s="38"/>
      <c r="U178" s="38"/>
    </row>
    <row r="179" spans="1:21" ht="87" customHeight="1">
      <c r="A179" s="73"/>
      <c r="B179" s="218"/>
      <c r="C179" s="153"/>
      <c r="D179" s="40"/>
      <c r="E179" s="71" t="s">
        <v>35</v>
      </c>
      <c r="F179" s="21">
        <f t="shared" si="64"/>
        <v>0</v>
      </c>
      <c r="G179" s="45"/>
      <c r="H179" s="20"/>
      <c r="I179" s="20"/>
      <c r="J179" s="20"/>
      <c r="K179" s="45"/>
      <c r="L179" s="45"/>
      <c r="M179" s="225"/>
      <c r="N179" s="43"/>
      <c r="O179" s="43"/>
      <c r="P179" s="38"/>
      <c r="Q179" s="40"/>
      <c r="R179" s="38"/>
      <c r="S179" s="39"/>
      <c r="T179" s="38"/>
      <c r="U179" s="38"/>
    </row>
    <row r="180" spans="1:21" ht="11.25" customHeight="1">
      <c r="A180" s="60" t="s">
        <v>102</v>
      </c>
      <c r="B180" s="216" t="s">
        <v>51</v>
      </c>
      <c r="C180" s="151" t="s">
        <v>92</v>
      </c>
      <c r="D180" s="137"/>
      <c r="E180" s="74" t="s">
        <v>7</v>
      </c>
      <c r="F180" s="21">
        <f t="shared" si="64"/>
        <v>97743794.239999995</v>
      </c>
      <c r="G180" s="20">
        <f>G181+G182</f>
        <v>16906077</v>
      </c>
      <c r="H180" s="20">
        <f t="shared" ref="H180:L180" si="68">H181+H182</f>
        <v>23164716.619999997</v>
      </c>
      <c r="I180" s="20">
        <f t="shared" si="68"/>
        <v>23164716.619999997</v>
      </c>
      <c r="J180" s="20">
        <f t="shared" si="68"/>
        <v>21319389</v>
      </c>
      <c r="K180" s="20">
        <f t="shared" si="68"/>
        <v>8299180</v>
      </c>
      <c r="L180" s="44">
        <f t="shared" si="68"/>
        <v>4889715</v>
      </c>
      <c r="M180" s="36"/>
      <c r="N180" s="37"/>
      <c r="O180" s="36"/>
      <c r="P180" s="37"/>
      <c r="Q180" s="36"/>
      <c r="R180" s="37"/>
      <c r="S180" s="36"/>
      <c r="T180" s="37"/>
      <c r="U180" s="36"/>
    </row>
    <row r="181" spans="1:21" ht="56.25" customHeight="1">
      <c r="A181" s="70"/>
      <c r="B181" s="217"/>
      <c r="C181" s="152"/>
      <c r="D181" s="38"/>
      <c r="E181" s="71" t="s">
        <v>34</v>
      </c>
      <c r="F181" s="21">
        <f t="shared" si="64"/>
        <v>46681793.239999995</v>
      </c>
      <c r="G181" s="20">
        <v>4894309</v>
      </c>
      <c r="H181" s="20">
        <v>10149704.619999999</v>
      </c>
      <c r="I181" s="20">
        <v>10149704.619999999</v>
      </c>
      <c r="J181" s="20">
        <v>8299180</v>
      </c>
      <c r="K181" s="20">
        <f>J181</f>
        <v>8299180</v>
      </c>
      <c r="L181" s="44">
        <v>4889715</v>
      </c>
      <c r="M181" s="38"/>
      <c r="N181" s="39"/>
      <c r="O181" s="38"/>
      <c r="P181" s="39"/>
      <c r="Q181" s="38"/>
      <c r="R181" s="39"/>
      <c r="S181" s="38"/>
      <c r="T181" s="39"/>
      <c r="U181" s="38"/>
    </row>
    <row r="182" spans="1:21" ht="57" customHeight="1">
      <c r="A182" s="73"/>
      <c r="B182" s="218"/>
      <c r="C182" s="153"/>
      <c r="D182" s="40"/>
      <c r="E182" s="71" t="s">
        <v>35</v>
      </c>
      <c r="F182" s="21">
        <f t="shared" si="64"/>
        <v>51062001</v>
      </c>
      <c r="G182" s="20">
        <v>12011768</v>
      </c>
      <c r="H182" s="20">
        <v>13015012</v>
      </c>
      <c r="I182" s="20">
        <v>13015012</v>
      </c>
      <c r="J182" s="20">
        <v>13020209</v>
      </c>
      <c r="K182" s="20"/>
      <c r="L182" s="46"/>
      <c r="M182" s="40"/>
      <c r="N182" s="41"/>
      <c r="O182" s="40"/>
      <c r="P182" s="41"/>
      <c r="Q182" s="40"/>
      <c r="R182" s="41"/>
      <c r="S182" s="40"/>
      <c r="T182" s="41"/>
      <c r="U182" s="40"/>
    </row>
    <row r="183" spans="1:21" ht="14.25" customHeight="1">
      <c r="A183" s="60" t="s">
        <v>158</v>
      </c>
      <c r="B183" s="216" t="s">
        <v>157</v>
      </c>
      <c r="C183" s="151" t="s">
        <v>92</v>
      </c>
      <c r="D183" s="137"/>
      <c r="E183" s="74" t="s">
        <v>7</v>
      </c>
      <c r="F183" s="21">
        <f t="shared" ref="F183" si="69">G183+H183+I183+J183+K183+L183</f>
        <v>0</v>
      </c>
      <c r="G183" s="20">
        <f>G184+G185</f>
        <v>0</v>
      </c>
      <c r="H183" s="20">
        <f t="shared" ref="H183:L183" si="70">H184+H185</f>
        <v>0</v>
      </c>
      <c r="I183" s="20">
        <f t="shared" si="70"/>
        <v>0</v>
      </c>
      <c r="J183" s="20">
        <f t="shared" si="70"/>
        <v>0</v>
      </c>
      <c r="K183" s="20">
        <f t="shared" si="70"/>
        <v>0</v>
      </c>
      <c r="L183" s="44">
        <f t="shared" si="70"/>
        <v>0</v>
      </c>
      <c r="M183" s="36"/>
      <c r="N183" s="37"/>
      <c r="O183" s="36"/>
      <c r="P183" s="37"/>
      <c r="Q183" s="36"/>
      <c r="R183" s="37"/>
      <c r="S183" s="36"/>
      <c r="T183" s="37"/>
      <c r="U183" s="36"/>
    </row>
    <row r="184" spans="1:21" ht="43.5" customHeight="1">
      <c r="A184" s="70"/>
      <c r="B184" s="217"/>
      <c r="C184" s="152"/>
      <c r="D184" s="38"/>
      <c r="E184" s="71" t="s">
        <v>34</v>
      </c>
      <c r="F184" s="21"/>
      <c r="G184" s="20"/>
      <c r="H184" s="20"/>
      <c r="I184" s="20"/>
      <c r="J184" s="20"/>
      <c r="K184" s="20"/>
      <c r="L184" s="44"/>
      <c r="M184" s="38"/>
      <c r="N184" s="39"/>
      <c r="O184" s="38"/>
      <c r="P184" s="39"/>
      <c r="Q184" s="38"/>
      <c r="R184" s="39"/>
      <c r="S184" s="38"/>
      <c r="T184" s="39"/>
      <c r="U184" s="38"/>
    </row>
    <row r="185" spans="1:21" ht="34.5" customHeight="1">
      <c r="A185" s="73"/>
      <c r="B185" s="218"/>
      <c r="C185" s="153"/>
      <c r="D185" s="40"/>
      <c r="E185" s="71" t="s">
        <v>35</v>
      </c>
      <c r="F185" s="21"/>
      <c r="G185" s="20"/>
      <c r="H185" s="20"/>
      <c r="I185" s="20"/>
      <c r="J185" s="20"/>
      <c r="K185" s="45"/>
      <c r="L185" s="46"/>
      <c r="M185" s="40"/>
      <c r="N185" s="41"/>
      <c r="O185" s="40"/>
      <c r="P185" s="41"/>
      <c r="Q185" s="40"/>
      <c r="R185" s="41"/>
      <c r="S185" s="40"/>
      <c r="T185" s="41"/>
      <c r="U185" s="40"/>
    </row>
    <row r="186" spans="1:21" ht="11.25" customHeight="1">
      <c r="A186" s="193" t="s">
        <v>76</v>
      </c>
      <c r="B186" s="208"/>
      <c r="C186" s="37"/>
      <c r="D186" s="137"/>
      <c r="E186" s="64"/>
      <c r="F186" s="25"/>
      <c r="G186" s="36"/>
      <c r="H186" s="25"/>
      <c r="I186" s="26"/>
      <c r="J186" s="25"/>
      <c r="K186" s="36"/>
      <c r="L186" s="37"/>
      <c r="M186" s="43"/>
      <c r="N186" s="38"/>
      <c r="O186" s="39"/>
      <c r="P186" s="38"/>
      <c r="Q186" s="36"/>
      <c r="R186" s="38"/>
      <c r="S186" s="39"/>
      <c r="T186" s="38"/>
      <c r="U186" s="72"/>
    </row>
    <row r="187" spans="1:21" ht="56.25" customHeight="1">
      <c r="A187" s="195"/>
      <c r="B187" s="209"/>
      <c r="C187" s="39"/>
      <c r="D187" s="38"/>
      <c r="E187" s="65"/>
      <c r="F187" s="27"/>
      <c r="G187" s="38"/>
      <c r="H187" s="27"/>
      <c r="I187" s="28"/>
      <c r="J187" s="27"/>
      <c r="K187" s="38"/>
      <c r="L187" s="39"/>
      <c r="M187" s="43"/>
      <c r="N187" s="38"/>
      <c r="O187" s="39"/>
      <c r="P187" s="38"/>
      <c r="Q187" s="38"/>
      <c r="R187" s="38"/>
      <c r="S187" s="39"/>
      <c r="T187" s="38"/>
      <c r="U187" s="72"/>
    </row>
    <row r="188" spans="1:21" ht="68.25" customHeight="1">
      <c r="A188" s="197"/>
      <c r="B188" s="210"/>
      <c r="C188" s="41"/>
      <c r="D188" s="40"/>
      <c r="E188" s="66"/>
      <c r="F188" s="29"/>
      <c r="G188" s="40"/>
      <c r="H188" s="29"/>
      <c r="I188" s="21"/>
      <c r="J188" s="29"/>
      <c r="K188" s="40"/>
      <c r="L188" s="41"/>
      <c r="M188" s="43"/>
      <c r="N188" s="38"/>
      <c r="O188" s="39"/>
      <c r="P188" s="38"/>
      <c r="Q188" s="40"/>
      <c r="R188" s="38"/>
      <c r="S188" s="39"/>
      <c r="T188" s="38"/>
      <c r="U188" s="72"/>
    </row>
    <row r="189" spans="1:21" ht="11.25" customHeight="1">
      <c r="A189" s="67" t="s">
        <v>18</v>
      </c>
      <c r="B189" s="237" t="s">
        <v>94</v>
      </c>
      <c r="C189" s="151" t="s">
        <v>92</v>
      </c>
      <c r="D189" s="137"/>
      <c r="E189" s="68" t="s">
        <v>7</v>
      </c>
      <c r="F189" s="30">
        <f t="shared" si="64"/>
        <v>20696388.479999997</v>
      </c>
      <c r="G189" s="30">
        <f>G190+G191</f>
        <v>3141698.6</v>
      </c>
      <c r="H189" s="30">
        <f t="shared" ref="H189:L189" si="71">H190+H191</f>
        <v>3592127.91</v>
      </c>
      <c r="I189" s="30">
        <f t="shared" si="71"/>
        <v>3592127.91</v>
      </c>
      <c r="J189" s="30">
        <f t="shared" si="71"/>
        <v>3655588.17</v>
      </c>
      <c r="K189" s="30">
        <f t="shared" si="71"/>
        <v>3655588.17</v>
      </c>
      <c r="L189" s="53">
        <f t="shared" si="71"/>
        <v>3059257.72</v>
      </c>
      <c r="M189" s="42"/>
      <c r="N189" s="36"/>
      <c r="O189" s="37"/>
      <c r="P189" s="36"/>
      <c r="Q189" s="36"/>
      <c r="R189" s="36"/>
      <c r="S189" s="37"/>
      <c r="T189" s="36"/>
      <c r="U189" s="69"/>
    </row>
    <row r="190" spans="1:21" ht="44.25" customHeight="1">
      <c r="A190" s="70"/>
      <c r="B190" s="238"/>
      <c r="C190" s="152"/>
      <c r="D190" s="38"/>
      <c r="E190" s="71" t="s">
        <v>34</v>
      </c>
      <c r="F190" s="21">
        <f t="shared" si="64"/>
        <v>20588941.600000001</v>
      </c>
      <c r="G190" s="20">
        <f>G193</f>
        <v>3034251.72</v>
      </c>
      <c r="H190" s="20">
        <f t="shared" ref="H190:L191" si="72">H193</f>
        <v>3592127.91</v>
      </c>
      <c r="I190" s="20">
        <f t="shared" si="72"/>
        <v>3592127.91</v>
      </c>
      <c r="J190" s="20">
        <f t="shared" si="72"/>
        <v>3655588.17</v>
      </c>
      <c r="K190" s="20">
        <f t="shared" si="72"/>
        <v>3655588.17</v>
      </c>
      <c r="L190" s="44">
        <f t="shared" si="72"/>
        <v>3059257.72</v>
      </c>
      <c r="M190" s="43"/>
      <c r="N190" s="38"/>
      <c r="O190" s="39"/>
      <c r="P190" s="38"/>
      <c r="Q190" s="38"/>
      <c r="R190" s="38"/>
      <c r="S190" s="39"/>
      <c r="T190" s="38"/>
      <c r="U190" s="72"/>
    </row>
    <row r="191" spans="1:21" ht="33.75" customHeight="1">
      <c r="A191" s="73"/>
      <c r="B191" s="239"/>
      <c r="C191" s="153"/>
      <c r="D191" s="40"/>
      <c r="E191" s="71" t="s">
        <v>35</v>
      </c>
      <c r="F191" s="21">
        <f t="shared" si="64"/>
        <v>107446.88</v>
      </c>
      <c r="G191" s="20">
        <f>G194+G197</f>
        <v>107446.88</v>
      </c>
      <c r="H191" s="20">
        <f t="shared" si="72"/>
        <v>0</v>
      </c>
      <c r="I191" s="20">
        <f t="shared" si="72"/>
        <v>0</v>
      </c>
      <c r="J191" s="20">
        <f t="shared" si="72"/>
        <v>0</v>
      </c>
      <c r="K191" s="20">
        <f t="shared" si="72"/>
        <v>0</v>
      </c>
      <c r="L191" s="44">
        <f t="shared" si="72"/>
        <v>0</v>
      </c>
      <c r="M191" s="50"/>
      <c r="N191" s="40"/>
      <c r="O191" s="41"/>
      <c r="P191" s="40"/>
      <c r="Q191" s="40"/>
      <c r="R191" s="40"/>
      <c r="S191" s="41"/>
      <c r="T191" s="40"/>
      <c r="U191" s="75"/>
    </row>
    <row r="192" spans="1:21" ht="11.25" customHeight="1">
      <c r="A192" s="60" t="s">
        <v>19</v>
      </c>
      <c r="B192" s="216" t="s">
        <v>52</v>
      </c>
      <c r="C192" s="151" t="s">
        <v>92</v>
      </c>
      <c r="D192" s="137"/>
      <c r="E192" s="74" t="s">
        <v>7</v>
      </c>
      <c r="F192" s="21">
        <f t="shared" si="64"/>
        <v>20588941.600000001</v>
      </c>
      <c r="G192" s="20">
        <f>G193+G194</f>
        <v>3034251.72</v>
      </c>
      <c r="H192" s="20">
        <f t="shared" ref="H192:L192" si="73">H193+H194</f>
        <v>3592127.91</v>
      </c>
      <c r="I192" s="20">
        <f t="shared" si="73"/>
        <v>3592127.91</v>
      </c>
      <c r="J192" s="20">
        <f t="shared" si="73"/>
        <v>3655588.17</v>
      </c>
      <c r="K192" s="20">
        <f t="shared" si="73"/>
        <v>3655588.17</v>
      </c>
      <c r="L192" s="20">
        <f t="shared" si="73"/>
        <v>3059257.72</v>
      </c>
      <c r="M192" s="224" t="s">
        <v>27</v>
      </c>
      <c r="N192" s="49" t="s">
        <v>24</v>
      </c>
      <c r="O192" s="42"/>
      <c r="P192" s="36">
        <v>5</v>
      </c>
      <c r="Q192" s="69">
        <v>5</v>
      </c>
      <c r="R192" s="38">
        <v>4</v>
      </c>
      <c r="S192" s="39">
        <v>6</v>
      </c>
      <c r="T192" s="38">
        <v>3</v>
      </c>
      <c r="U192" s="72">
        <v>5</v>
      </c>
    </row>
    <row r="193" spans="1:21" ht="44.25" customHeight="1">
      <c r="A193" s="70"/>
      <c r="B193" s="217"/>
      <c r="C193" s="152"/>
      <c r="D193" s="38"/>
      <c r="E193" s="71" t="s">
        <v>34</v>
      </c>
      <c r="F193" s="21">
        <f t="shared" si="64"/>
        <v>20588941.600000001</v>
      </c>
      <c r="G193" s="20">
        <v>3034251.72</v>
      </c>
      <c r="H193" s="20">
        <v>3592127.91</v>
      </c>
      <c r="I193" s="20">
        <v>3592127.91</v>
      </c>
      <c r="J193" s="20">
        <v>3655588.17</v>
      </c>
      <c r="K193" s="20">
        <f>J193</f>
        <v>3655588.17</v>
      </c>
      <c r="L193" s="20">
        <v>3059257.72</v>
      </c>
      <c r="M193" s="225"/>
      <c r="N193" s="38"/>
      <c r="O193" s="43"/>
      <c r="P193" s="38"/>
      <c r="Q193" s="72"/>
      <c r="R193" s="38"/>
      <c r="S193" s="39"/>
      <c r="T193" s="38"/>
      <c r="U193" s="72"/>
    </row>
    <row r="194" spans="1:21" ht="35.25" customHeight="1">
      <c r="A194" s="73"/>
      <c r="B194" s="218"/>
      <c r="C194" s="153"/>
      <c r="D194" s="40"/>
      <c r="E194" s="86" t="s">
        <v>35</v>
      </c>
      <c r="F194" s="20">
        <f t="shared" si="64"/>
        <v>0</v>
      </c>
      <c r="G194" s="26"/>
      <c r="H194" s="26"/>
      <c r="I194" s="26"/>
      <c r="J194" s="26"/>
      <c r="K194" s="36"/>
      <c r="L194" s="36"/>
      <c r="M194" s="226"/>
      <c r="N194" s="40"/>
      <c r="O194" s="50"/>
      <c r="P194" s="40"/>
      <c r="Q194" s="75"/>
      <c r="R194" s="38"/>
      <c r="S194" s="39"/>
      <c r="T194" s="38"/>
      <c r="U194" s="72"/>
    </row>
    <row r="195" spans="1:21" ht="35.25" customHeight="1">
      <c r="A195" s="91" t="s">
        <v>140</v>
      </c>
      <c r="B195" s="216" t="s">
        <v>141</v>
      </c>
      <c r="C195" s="151" t="s">
        <v>92</v>
      </c>
      <c r="D195" s="137"/>
      <c r="E195" s="74" t="s">
        <v>7</v>
      </c>
      <c r="F195" s="21">
        <f t="shared" ref="F195:F197" si="74">G195+H195+I195+J195+K195+L195</f>
        <v>107446.88</v>
      </c>
      <c r="G195" s="20">
        <f>G196+G197</f>
        <v>107446.88</v>
      </c>
      <c r="H195" s="20">
        <f t="shared" ref="H195:L195" si="75">H196+H197</f>
        <v>0</v>
      </c>
      <c r="I195" s="20">
        <f t="shared" si="75"/>
        <v>0</v>
      </c>
      <c r="J195" s="20">
        <f t="shared" si="75"/>
        <v>0</v>
      </c>
      <c r="K195" s="20">
        <f t="shared" si="75"/>
        <v>0</v>
      </c>
      <c r="L195" s="20">
        <f t="shared" si="75"/>
        <v>0</v>
      </c>
      <c r="M195" s="146"/>
      <c r="N195" s="38"/>
      <c r="O195" s="39"/>
      <c r="P195" s="38"/>
      <c r="Q195" s="36"/>
      <c r="R195" s="38"/>
      <c r="S195" s="39"/>
      <c r="T195" s="38"/>
      <c r="U195" s="72"/>
    </row>
    <row r="196" spans="1:21" ht="35.25" customHeight="1">
      <c r="A196" s="70"/>
      <c r="B196" s="217"/>
      <c r="C196" s="152"/>
      <c r="D196" s="38"/>
      <c r="E196" s="71" t="s">
        <v>34</v>
      </c>
      <c r="F196" s="21">
        <f t="shared" si="74"/>
        <v>0</v>
      </c>
      <c r="G196" s="20"/>
      <c r="H196" s="20">
        <v>0</v>
      </c>
      <c r="I196" s="20">
        <v>0</v>
      </c>
      <c r="J196" s="20">
        <v>0</v>
      </c>
      <c r="K196" s="20">
        <f>J196</f>
        <v>0</v>
      </c>
      <c r="L196" s="20">
        <f>K196</f>
        <v>0</v>
      </c>
      <c r="M196" s="146"/>
      <c r="N196" s="38"/>
      <c r="O196" s="39"/>
      <c r="P196" s="38"/>
      <c r="Q196" s="38"/>
      <c r="R196" s="38"/>
      <c r="S196" s="39"/>
      <c r="T196" s="38"/>
      <c r="U196" s="72"/>
    </row>
    <row r="197" spans="1:21" ht="188.25" customHeight="1">
      <c r="A197" s="73"/>
      <c r="B197" s="218"/>
      <c r="C197" s="153"/>
      <c r="D197" s="40"/>
      <c r="E197" s="86" t="s">
        <v>35</v>
      </c>
      <c r="F197" s="28">
        <f t="shared" si="74"/>
        <v>107446.88</v>
      </c>
      <c r="G197" s="26">
        <v>107446.88</v>
      </c>
      <c r="H197" s="26"/>
      <c r="I197" s="26"/>
      <c r="J197" s="26"/>
      <c r="K197" s="36"/>
      <c r="L197" s="36"/>
      <c r="M197" s="146"/>
      <c r="N197" s="38"/>
      <c r="O197" s="39"/>
      <c r="P197" s="38"/>
      <c r="Q197" s="40"/>
      <c r="R197" s="38"/>
      <c r="S197" s="39"/>
      <c r="T197" s="38"/>
      <c r="U197" s="72"/>
    </row>
    <row r="198" spans="1:21" ht="11.25" customHeight="1">
      <c r="A198" s="240" t="s">
        <v>77</v>
      </c>
      <c r="B198" s="241"/>
      <c r="C198" s="37"/>
      <c r="D198" s="137"/>
      <c r="E198" s="64"/>
      <c r="F198" s="25"/>
      <c r="G198" s="36"/>
      <c r="H198" s="25"/>
      <c r="I198" s="26"/>
      <c r="J198" s="25"/>
      <c r="K198" s="36"/>
      <c r="L198" s="37"/>
      <c r="M198" s="42"/>
      <c r="N198" s="36"/>
      <c r="O198" s="37"/>
      <c r="P198" s="36"/>
      <c r="Q198" s="36"/>
      <c r="R198" s="36"/>
      <c r="S198" s="37"/>
      <c r="T198" s="36"/>
      <c r="U198" s="69"/>
    </row>
    <row r="199" spans="1:21">
      <c r="A199" s="242"/>
      <c r="B199" s="243"/>
      <c r="C199" s="39"/>
      <c r="D199" s="38"/>
      <c r="E199" s="65"/>
      <c r="F199" s="27"/>
      <c r="G199" s="38"/>
      <c r="H199" s="27"/>
      <c r="I199" s="28"/>
      <c r="J199" s="27"/>
      <c r="K199" s="38"/>
      <c r="L199" s="39"/>
      <c r="M199" s="43"/>
      <c r="N199" s="38"/>
      <c r="O199" s="39"/>
      <c r="P199" s="38"/>
      <c r="Q199" s="38"/>
      <c r="R199" s="38"/>
      <c r="S199" s="39"/>
      <c r="T199" s="38"/>
      <c r="U199" s="72"/>
    </row>
    <row r="200" spans="1:21" ht="293.25" customHeight="1">
      <c r="A200" s="244"/>
      <c r="B200" s="245"/>
      <c r="C200" s="41"/>
      <c r="D200" s="40"/>
      <c r="E200" s="66"/>
      <c r="F200" s="29">
        <f t="shared" ref="F200:F224" si="76">G200+H200+I200+J200+K200+L200</f>
        <v>0</v>
      </c>
      <c r="G200" s="40"/>
      <c r="H200" s="29"/>
      <c r="I200" s="21"/>
      <c r="J200" s="29"/>
      <c r="K200" s="40"/>
      <c r="L200" s="41"/>
      <c r="M200" s="43"/>
      <c r="N200" s="38"/>
      <c r="O200" s="39"/>
      <c r="P200" s="38"/>
      <c r="Q200" s="40"/>
      <c r="R200" s="38"/>
      <c r="S200" s="39"/>
      <c r="T200" s="38"/>
      <c r="U200" s="72"/>
    </row>
    <row r="201" spans="1:21" ht="11.25" customHeight="1">
      <c r="A201" s="83">
        <v>8</v>
      </c>
      <c r="B201" s="193" t="s">
        <v>53</v>
      </c>
      <c r="C201" s="151" t="s">
        <v>92</v>
      </c>
      <c r="D201" s="137"/>
      <c r="E201" s="68" t="s">
        <v>7</v>
      </c>
      <c r="F201" s="30">
        <f t="shared" si="76"/>
        <v>5755693.3200000003</v>
      </c>
      <c r="G201" s="30">
        <f>G202+G203</f>
        <v>3684877</v>
      </c>
      <c r="H201" s="30">
        <f t="shared" ref="H201:L201" si="77">H202+H203</f>
        <v>1020408.16</v>
      </c>
      <c r="I201" s="30">
        <f t="shared" si="77"/>
        <v>1020408.16</v>
      </c>
      <c r="J201" s="30">
        <f t="shared" si="77"/>
        <v>0</v>
      </c>
      <c r="K201" s="95">
        <f t="shared" si="77"/>
        <v>0</v>
      </c>
      <c r="L201" s="53">
        <f t="shared" si="77"/>
        <v>30000</v>
      </c>
      <c r="M201" s="42"/>
      <c r="N201" s="36"/>
      <c r="O201" s="37"/>
      <c r="P201" s="36"/>
      <c r="Q201" s="36"/>
      <c r="R201" s="36"/>
      <c r="S201" s="37"/>
      <c r="T201" s="36"/>
      <c r="U201" s="69"/>
    </row>
    <row r="202" spans="1:21" ht="42.75" customHeight="1">
      <c r="A202" s="38"/>
      <c r="B202" s="195"/>
      <c r="C202" s="152"/>
      <c r="D202" s="38"/>
      <c r="E202" s="71" t="s">
        <v>34</v>
      </c>
      <c r="F202" s="21">
        <f t="shared" si="76"/>
        <v>144514.32</v>
      </c>
      <c r="G202" s="20">
        <f>G208</f>
        <v>73698</v>
      </c>
      <c r="H202" s="20">
        <f>H214</f>
        <v>20408.16</v>
      </c>
      <c r="I202" s="20">
        <f>I205+I208+I211+I214</f>
        <v>20408.16</v>
      </c>
      <c r="J202" s="20">
        <f t="shared" ref="J202:K202" si="78">J205+J208</f>
        <v>0</v>
      </c>
      <c r="K202" s="20">
        <f t="shared" si="78"/>
        <v>0</v>
      </c>
      <c r="L202" s="44">
        <f>L205+L208+L211</f>
        <v>30000</v>
      </c>
      <c r="M202" s="43"/>
      <c r="N202" s="38"/>
      <c r="O202" s="39"/>
      <c r="P202" s="38"/>
      <c r="Q202" s="38"/>
      <c r="R202" s="38"/>
      <c r="S202" s="39"/>
      <c r="T202" s="38"/>
      <c r="U202" s="72"/>
    </row>
    <row r="203" spans="1:21" ht="33.75">
      <c r="A203" s="40"/>
      <c r="B203" s="197"/>
      <c r="C203" s="153"/>
      <c r="D203" s="40"/>
      <c r="E203" s="71" t="s">
        <v>35</v>
      </c>
      <c r="F203" s="21">
        <f t="shared" si="76"/>
        <v>5611179</v>
      </c>
      <c r="G203" s="20">
        <f>G209</f>
        <v>3611179</v>
      </c>
      <c r="H203" s="20">
        <f>H215</f>
        <v>1000000</v>
      </c>
      <c r="I203" s="20">
        <f>I215</f>
        <v>1000000</v>
      </c>
      <c r="J203" s="20"/>
      <c r="K203" s="45"/>
      <c r="L203" s="44"/>
      <c r="M203" s="50"/>
      <c r="N203" s="40"/>
      <c r="O203" s="41"/>
      <c r="P203" s="40"/>
      <c r="Q203" s="40"/>
      <c r="R203" s="40"/>
      <c r="S203" s="41"/>
      <c r="T203" s="40"/>
      <c r="U203" s="75"/>
    </row>
    <row r="204" spans="1:21" ht="11.25" customHeight="1">
      <c r="A204" s="78" t="s">
        <v>20</v>
      </c>
      <c r="B204" s="229" t="s">
        <v>54</v>
      </c>
      <c r="C204" s="151" t="s">
        <v>92</v>
      </c>
      <c r="D204" s="137"/>
      <c r="E204" s="74" t="s">
        <v>7</v>
      </c>
      <c r="F204" s="21">
        <f t="shared" si="76"/>
        <v>10000</v>
      </c>
      <c r="G204" s="45">
        <f>G205+G206</f>
        <v>0</v>
      </c>
      <c r="H204" s="20">
        <f t="shared" ref="H204:L204" si="79">H205+H206</f>
        <v>0</v>
      </c>
      <c r="I204" s="20">
        <f t="shared" si="79"/>
        <v>0</v>
      </c>
      <c r="J204" s="20">
        <f t="shared" si="79"/>
        <v>0</v>
      </c>
      <c r="K204" s="45">
        <f t="shared" si="79"/>
        <v>0</v>
      </c>
      <c r="L204" s="20">
        <f t="shared" si="79"/>
        <v>10000</v>
      </c>
      <c r="M204" s="235" t="s">
        <v>29</v>
      </c>
      <c r="N204" s="47" t="s">
        <v>24</v>
      </c>
      <c r="O204" s="54"/>
      <c r="P204" s="38">
        <v>5</v>
      </c>
      <c r="Q204" s="36">
        <v>5</v>
      </c>
      <c r="R204" s="38">
        <v>6</v>
      </c>
      <c r="S204" s="39">
        <v>7</v>
      </c>
      <c r="T204" s="38"/>
      <c r="U204" s="72"/>
    </row>
    <row r="205" spans="1:21" ht="56.25">
      <c r="A205" s="22"/>
      <c r="B205" s="230"/>
      <c r="C205" s="152"/>
      <c r="D205" s="38"/>
      <c r="E205" s="71" t="s">
        <v>34</v>
      </c>
      <c r="F205" s="21">
        <f t="shared" si="76"/>
        <v>10000</v>
      </c>
      <c r="G205" s="45"/>
      <c r="H205" s="20"/>
      <c r="I205" s="20"/>
      <c r="J205" s="20"/>
      <c r="K205" s="45"/>
      <c r="L205" s="20">
        <v>10000</v>
      </c>
      <c r="M205" s="235"/>
      <c r="N205" s="43"/>
      <c r="O205" s="43"/>
      <c r="P205" s="38"/>
      <c r="Q205" s="38"/>
      <c r="R205" s="38"/>
      <c r="S205" s="39"/>
      <c r="T205" s="38"/>
      <c r="U205" s="72"/>
    </row>
    <row r="206" spans="1:21" ht="55.5" customHeight="1">
      <c r="A206" s="79"/>
      <c r="B206" s="231"/>
      <c r="C206" s="153"/>
      <c r="D206" s="40"/>
      <c r="E206" s="71" t="s">
        <v>35</v>
      </c>
      <c r="F206" s="21">
        <f t="shared" si="76"/>
        <v>0</v>
      </c>
      <c r="G206" s="45"/>
      <c r="H206" s="20"/>
      <c r="I206" s="20"/>
      <c r="J206" s="20"/>
      <c r="K206" s="45"/>
      <c r="L206" s="20"/>
      <c r="M206" s="236"/>
      <c r="N206" s="43"/>
      <c r="O206" s="43"/>
      <c r="P206" s="38"/>
      <c r="Q206" s="40"/>
      <c r="R206" s="38"/>
      <c r="S206" s="39"/>
      <c r="T206" s="38"/>
      <c r="U206" s="72"/>
    </row>
    <row r="207" spans="1:21" ht="11.25" customHeight="1">
      <c r="A207" s="78" t="s">
        <v>103</v>
      </c>
      <c r="B207" s="229" t="s">
        <v>55</v>
      </c>
      <c r="C207" s="151" t="s">
        <v>92</v>
      </c>
      <c r="D207" s="137"/>
      <c r="E207" s="74" t="s">
        <v>7</v>
      </c>
      <c r="F207" s="21">
        <f t="shared" si="76"/>
        <v>3694877</v>
      </c>
      <c r="G207" s="20">
        <f>G208+G209</f>
        <v>3684877</v>
      </c>
      <c r="H207" s="20">
        <f t="shared" ref="H207:L207" si="80">H208+H209</f>
        <v>0</v>
      </c>
      <c r="I207" s="20">
        <f t="shared" si="80"/>
        <v>0</v>
      </c>
      <c r="J207" s="20">
        <f t="shared" si="80"/>
        <v>0</v>
      </c>
      <c r="K207" s="45">
        <f t="shared" si="80"/>
        <v>0</v>
      </c>
      <c r="L207" s="20">
        <f t="shared" si="80"/>
        <v>10000</v>
      </c>
      <c r="M207" s="234" t="s">
        <v>150</v>
      </c>
      <c r="N207" s="49" t="s">
        <v>30</v>
      </c>
      <c r="O207" s="36"/>
      <c r="P207" s="36">
        <v>1083</v>
      </c>
      <c r="Q207" s="36">
        <v>1091</v>
      </c>
      <c r="R207" s="36">
        <v>1193</v>
      </c>
      <c r="S207" s="37">
        <v>1333</v>
      </c>
      <c r="T207" s="36"/>
      <c r="U207" s="69"/>
    </row>
    <row r="208" spans="1:21" ht="56.25">
      <c r="A208" s="22"/>
      <c r="B208" s="230"/>
      <c r="C208" s="152"/>
      <c r="D208" s="38"/>
      <c r="E208" s="71" t="s">
        <v>34</v>
      </c>
      <c r="F208" s="21">
        <f t="shared" si="76"/>
        <v>83698</v>
      </c>
      <c r="G208" s="20">
        <v>73698</v>
      </c>
      <c r="H208" s="20"/>
      <c r="I208" s="20"/>
      <c r="J208" s="20"/>
      <c r="K208" s="45"/>
      <c r="L208" s="20">
        <v>10000</v>
      </c>
      <c r="M208" s="235"/>
      <c r="N208" s="43"/>
      <c r="O208" s="38"/>
      <c r="P208" s="38"/>
      <c r="Q208" s="38"/>
      <c r="R208" s="38"/>
      <c r="S208" s="39"/>
      <c r="T208" s="38"/>
      <c r="U208" s="72"/>
    </row>
    <row r="209" spans="1:21" ht="139.5" customHeight="1">
      <c r="A209" s="79"/>
      <c r="B209" s="231"/>
      <c r="C209" s="153"/>
      <c r="D209" s="40"/>
      <c r="E209" s="71" t="s">
        <v>35</v>
      </c>
      <c r="F209" s="21">
        <f t="shared" si="76"/>
        <v>3611179</v>
      </c>
      <c r="G209" s="20">
        <v>3611179</v>
      </c>
      <c r="H209" s="20"/>
      <c r="I209" s="20"/>
      <c r="J209" s="20"/>
      <c r="K209" s="45"/>
      <c r="L209" s="20"/>
      <c r="M209" s="236"/>
      <c r="N209" s="43"/>
      <c r="O209" s="40"/>
      <c r="P209" s="40"/>
      <c r="Q209" s="40"/>
      <c r="R209" s="40"/>
      <c r="S209" s="41"/>
      <c r="T209" s="40"/>
      <c r="U209" s="75"/>
    </row>
    <row r="210" spans="1:21" ht="11.25" customHeight="1">
      <c r="A210" s="78" t="s">
        <v>104</v>
      </c>
      <c r="B210" s="229" t="s">
        <v>56</v>
      </c>
      <c r="C210" s="151" t="s">
        <v>92</v>
      </c>
      <c r="D210" s="137"/>
      <c r="E210" s="74" t="s">
        <v>7</v>
      </c>
      <c r="F210" s="21">
        <f t="shared" si="76"/>
        <v>10000</v>
      </c>
      <c r="G210" s="45">
        <f>G211+G212</f>
        <v>0</v>
      </c>
      <c r="H210" s="20">
        <f t="shared" ref="H210:L210" si="81">H211+H212</f>
        <v>0</v>
      </c>
      <c r="I210" s="20">
        <f t="shared" si="81"/>
        <v>0</v>
      </c>
      <c r="J210" s="20">
        <f t="shared" si="81"/>
        <v>0</v>
      </c>
      <c r="K210" s="45">
        <f t="shared" si="81"/>
        <v>0</v>
      </c>
      <c r="L210" s="20">
        <f t="shared" si="81"/>
        <v>10000</v>
      </c>
      <c r="M210" s="224" t="s">
        <v>31</v>
      </c>
      <c r="N210" s="49" t="s">
        <v>16</v>
      </c>
      <c r="O210" s="43"/>
      <c r="P210" s="38">
        <v>100</v>
      </c>
      <c r="Q210" s="36">
        <v>100</v>
      </c>
      <c r="R210" s="38">
        <v>100</v>
      </c>
      <c r="S210" s="39">
        <v>100</v>
      </c>
      <c r="T210" s="38">
        <v>100</v>
      </c>
      <c r="U210" s="72">
        <v>100</v>
      </c>
    </row>
    <row r="211" spans="1:21" ht="56.25">
      <c r="A211" s="22"/>
      <c r="B211" s="230"/>
      <c r="C211" s="152"/>
      <c r="D211" s="38"/>
      <c r="E211" s="71" t="s">
        <v>34</v>
      </c>
      <c r="F211" s="21">
        <f t="shared" si="76"/>
        <v>10000</v>
      </c>
      <c r="G211" s="45"/>
      <c r="H211" s="20"/>
      <c r="I211" s="20"/>
      <c r="J211" s="20"/>
      <c r="K211" s="45"/>
      <c r="L211" s="20">
        <v>10000</v>
      </c>
      <c r="M211" s="225"/>
      <c r="N211" s="43"/>
      <c r="O211" s="43"/>
      <c r="P211" s="38"/>
      <c r="Q211" s="38"/>
      <c r="R211" s="38"/>
      <c r="S211" s="39"/>
      <c r="T211" s="38"/>
      <c r="U211" s="72"/>
    </row>
    <row r="212" spans="1:21" ht="309.75" customHeight="1">
      <c r="A212" s="79"/>
      <c r="B212" s="231"/>
      <c r="C212" s="153"/>
      <c r="D212" s="40"/>
      <c r="E212" s="71" t="s">
        <v>35</v>
      </c>
      <c r="F212" s="20">
        <f t="shared" si="76"/>
        <v>0</v>
      </c>
      <c r="G212" s="36"/>
      <c r="H212" s="26"/>
      <c r="I212" s="26"/>
      <c r="J212" s="26"/>
      <c r="K212" s="36"/>
      <c r="L212" s="36"/>
      <c r="M212" s="225"/>
      <c r="N212" s="43"/>
      <c r="O212" s="43"/>
      <c r="P212" s="38"/>
      <c r="Q212" s="40"/>
      <c r="R212" s="38"/>
      <c r="S212" s="39"/>
      <c r="T212" s="38"/>
      <c r="U212" s="72"/>
    </row>
    <row r="213" spans="1:21" ht="13.5" customHeight="1">
      <c r="A213" s="78" t="s">
        <v>159</v>
      </c>
      <c r="B213" s="229" t="s">
        <v>160</v>
      </c>
      <c r="C213" s="151" t="s">
        <v>92</v>
      </c>
      <c r="D213" s="137"/>
      <c r="E213" s="74" t="s">
        <v>7</v>
      </c>
      <c r="F213" s="21">
        <f t="shared" ref="F213:F215" si="82">G213+H213+I213+J213+K213+L213</f>
        <v>2040816.32</v>
      </c>
      <c r="G213" s="20">
        <f>G214+G215</f>
        <v>0</v>
      </c>
      <c r="H213" s="20">
        <f t="shared" ref="H213:L213" si="83">H214+H215</f>
        <v>1020408.16</v>
      </c>
      <c r="I213" s="20">
        <f t="shared" si="83"/>
        <v>1020408.16</v>
      </c>
      <c r="J213" s="20">
        <f t="shared" si="83"/>
        <v>0</v>
      </c>
      <c r="K213" s="45">
        <f t="shared" si="83"/>
        <v>0</v>
      </c>
      <c r="L213" s="20">
        <f t="shared" si="83"/>
        <v>0</v>
      </c>
      <c r="M213" s="234" t="s">
        <v>161</v>
      </c>
      <c r="N213" s="49" t="s">
        <v>24</v>
      </c>
      <c r="O213" s="36"/>
      <c r="P213" s="36">
        <v>1</v>
      </c>
      <c r="Q213" s="36">
        <v>1</v>
      </c>
      <c r="R213" s="36"/>
      <c r="S213" s="37"/>
      <c r="T213" s="36"/>
      <c r="U213" s="69"/>
    </row>
    <row r="214" spans="1:21" ht="45.75" customHeight="1">
      <c r="A214" s="22"/>
      <c r="B214" s="230"/>
      <c r="C214" s="152"/>
      <c r="D214" s="38"/>
      <c r="E214" s="71" t="s">
        <v>34</v>
      </c>
      <c r="F214" s="21">
        <f t="shared" si="82"/>
        <v>40816.32</v>
      </c>
      <c r="G214" s="20"/>
      <c r="H214" s="20">
        <v>20408.16</v>
      </c>
      <c r="I214" s="20">
        <v>20408.16</v>
      </c>
      <c r="J214" s="20"/>
      <c r="K214" s="45"/>
      <c r="L214" s="20"/>
      <c r="M214" s="235"/>
      <c r="N214" s="43"/>
      <c r="O214" s="38"/>
      <c r="P214" s="38"/>
      <c r="Q214" s="38"/>
      <c r="R214" s="38"/>
      <c r="S214" s="39"/>
      <c r="T214" s="38"/>
      <c r="U214" s="72"/>
    </row>
    <row r="215" spans="1:21" ht="106.5" customHeight="1">
      <c r="A215" s="79"/>
      <c r="B215" s="231"/>
      <c r="C215" s="153"/>
      <c r="D215" s="40"/>
      <c r="E215" s="71" t="s">
        <v>35</v>
      </c>
      <c r="F215" s="21">
        <f t="shared" si="82"/>
        <v>2000000</v>
      </c>
      <c r="G215" s="20"/>
      <c r="H215" s="20">
        <v>1000000</v>
      </c>
      <c r="I215" s="20">
        <v>1000000</v>
      </c>
      <c r="J215" s="20"/>
      <c r="K215" s="45"/>
      <c r="L215" s="20"/>
      <c r="M215" s="236"/>
      <c r="N215" s="43"/>
      <c r="O215" s="40"/>
      <c r="P215" s="40"/>
      <c r="Q215" s="40"/>
      <c r="R215" s="40"/>
      <c r="S215" s="41"/>
      <c r="T215" s="40"/>
      <c r="U215" s="75"/>
    </row>
    <row r="216" spans="1:21" ht="11.25" customHeight="1">
      <c r="A216" s="202" t="s">
        <v>78</v>
      </c>
      <c r="B216" s="203"/>
      <c r="C216" s="69"/>
      <c r="D216" s="137"/>
      <c r="E216" s="92" t="s">
        <v>7</v>
      </c>
      <c r="F216" s="51"/>
      <c r="G216" s="36"/>
      <c r="H216" s="20"/>
      <c r="I216" s="20"/>
      <c r="J216" s="25"/>
      <c r="K216" s="36"/>
      <c r="L216" s="37"/>
      <c r="M216" s="42"/>
      <c r="N216" s="36"/>
      <c r="O216" s="37"/>
      <c r="P216" s="36"/>
      <c r="Q216" s="36"/>
      <c r="R216" s="36"/>
      <c r="S216" s="37"/>
      <c r="T216" s="36"/>
      <c r="U216" s="69"/>
    </row>
    <row r="217" spans="1:21" ht="56.25">
      <c r="A217" s="204"/>
      <c r="B217" s="205"/>
      <c r="C217" s="72"/>
      <c r="D217" s="38"/>
      <c r="E217" s="93" t="s">
        <v>34</v>
      </c>
      <c r="F217" s="94"/>
      <c r="G217" s="38"/>
      <c r="H217" s="28"/>
      <c r="I217" s="28"/>
      <c r="J217" s="27"/>
      <c r="K217" s="38"/>
      <c r="L217" s="39"/>
      <c r="M217" s="43"/>
      <c r="N217" s="38"/>
      <c r="O217" s="39"/>
      <c r="P217" s="38"/>
      <c r="Q217" s="38"/>
      <c r="R217" s="38"/>
      <c r="S217" s="39"/>
      <c r="T217" s="38"/>
      <c r="U217" s="72"/>
    </row>
    <row r="218" spans="1:21" ht="56.25" customHeight="1">
      <c r="A218" s="206"/>
      <c r="B218" s="207"/>
      <c r="C218" s="75"/>
      <c r="D218" s="40"/>
      <c r="E218" s="93" t="s">
        <v>35</v>
      </c>
      <c r="F218" s="57"/>
      <c r="G218" s="40"/>
      <c r="H218" s="21"/>
      <c r="I218" s="21"/>
      <c r="J218" s="29"/>
      <c r="K218" s="40"/>
      <c r="L218" s="41"/>
      <c r="M218" s="50"/>
      <c r="N218" s="40"/>
      <c r="O218" s="41"/>
      <c r="P218" s="40"/>
      <c r="Q218" s="40"/>
      <c r="R218" s="40"/>
      <c r="S218" s="41"/>
      <c r="T218" s="40"/>
      <c r="U218" s="75"/>
    </row>
    <row r="219" spans="1:21" ht="11.25" customHeight="1">
      <c r="A219" s="78" t="s">
        <v>21</v>
      </c>
      <c r="B219" s="193" t="s">
        <v>57</v>
      </c>
      <c r="C219" s="151" t="s">
        <v>92</v>
      </c>
      <c r="D219" s="137"/>
      <c r="E219" s="74" t="s">
        <v>7</v>
      </c>
      <c r="F219" s="21">
        <f t="shared" si="76"/>
        <v>10000</v>
      </c>
      <c r="G219" s="40">
        <f>G220+G221</f>
        <v>0</v>
      </c>
      <c r="H219" s="21">
        <f t="shared" ref="H219:L219" si="84">H220+H221</f>
        <v>0</v>
      </c>
      <c r="I219" s="21">
        <f t="shared" si="84"/>
        <v>0</v>
      </c>
      <c r="J219" s="21">
        <f t="shared" si="84"/>
        <v>0</v>
      </c>
      <c r="K219" s="40">
        <f t="shared" si="84"/>
        <v>0</v>
      </c>
      <c r="L219" s="57">
        <f t="shared" si="84"/>
        <v>10000</v>
      </c>
      <c r="M219" s="43"/>
      <c r="N219" s="38"/>
      <c r="O219" s="39"/>
      <c r="P219" s="38"/>
      <c r="Q219" s="36"/>
      <c r="R219" s="38"/>
      <c r="S219" s="39"/>
      <c r="T219" s="38"/>
      <c r="U219" s="72"/>
    </row>
    <row r="220" spans="1:21" ht="44.25" customHeight="1">
      <c r="A220" s="22"/>
      <c r="B220" s="195"/>
      <c r="C220" s="152"/>
      <c r="D220" s="38"/>
      <c r="E220" s="71" t="s">
        <v>34</v>
      </c>
      <c r="F220" s="21">
        <f t="shared" si="76"/>
        <v>10000</v>
      </c>
      <c r="G220" s="45"/>
      <c r="H220" s="20"/>
      <c r="I220" s="20"/>
      <c r="J220" s="20"/>
      <c r="K220" s="45"/>
      <c r="L220" s="44">
        <f>L223</f>
        <v>10000</v>
      </c>
      <c r="M220" s="43"/>
      <c r="N220" s="38"/>
      <c r="O220" s="39"/>
      <c r="P220" s="38"/>
      <c r="Q220" s="38"/>
      <c r="R220" s="38"/>
      <c r="S220" s="39"/>
      <c r="T220" s="38"/>
      <c r="U220" s="72"/>
    </row>
    <row r="221" spans="1:21" ht="33.75">
      <c r="A221" s="79"/>
      <c r="B221" s="197"/>
      <c r="C221" s="153"/>
      <c r="D221" s="40"/>
      <c r="E221" s="71" t="s">
        <v>35</v>
      </c>
      <c r="F221" s="21">
        <f t="shared" si="76"/>
        <v>0</v>
      </c>
      <c r="G221" s="45"/>
      <c r="H221" s="20"/>
      <c r="I221" s="20"/>
      <c r="J221" s="20"/>
      <c r="K221" s="45"/>
      <c r="L221" s="46"/>
      <c r="M221" s="50"/>
      <c r="N221" s="40"/>
      <c r="O221" s="41"/>
      <c r="P221" s="40"/>
      <c r="Q221" s="40"/>
      <c r="R221" s="40"/>
      <c r="S221" s="41"/>
      <c r="T221" s="40"/>
      <c r="U221" s="75"/>
    </row>
    <row r="222" spans="1:21" ht="11.25" customHeight="1">
      <c r="A222" s="78" t="s">
        <v>22</v>
      </c>
      <c r="B222" s="216" t="s">
        <v>58</v>
      </c>
      <c r="C222" s="151" t="s">
        <v>92</v>
      </c>
      <c r="D222" s="137"/>
      <c r="E222" s="74" t="s">
        <v>7</v>
      </c>
      <c r="F222" s="21">
        <f t="shared" si="76"/>
        <v>10000</v>
      </c>
      <c r="G222" s="45">
        <f t="shared" ref="G222:L222" si="85">G223+G224</f>
        <v>0</v>
      </c>
      <c r="H222" s="20">
        <f t="shared" si="85"/>
        <v>0</v>
      </c>
      <c r="I222" s="20">
        <f t="shared" si="85"/>
        <v>0</v>
      </c>
      <c r="J222" s="20">
        <f t="shared" si="85"/>
        <v>0</v>
      </c>
      <c r="K222" s="45">
        <f t="shared" si="85"/>
        <v>0</v>
      </c>
      <c r="L222" s="20">
        <f t="shared" si="85"/>
        <v>10000</v>
      </c>
      <c r="M222" s="219" t="s">
        <v>62</v>
      </c>
      <c r="N222" s="47" t="s">
        <v>30</v>
      </c>
      <c r="O222" s="43"/>
      <c r="P222" s="38">
        <v>348</v>
      </c>
      <c r="Q222" s="36">
        <v>0</v>
      </c>
      <c r="R222" s="38"/>
      <c r="S222" s="39"/>
      <c r="T222" s="38"/>
      <c r="U222" s="72"/>
    </row>
    <row r="223" spans="1:21" ht="45" customHeight="1">
      <c r="A223" s="22"/>
      <c r="B223" s="217"/>
      <c r="C223" s="152"/>
      <c r="D223" s="38"/>
      <c r="E223" s="71" t="s">
        <v>34</v>
      </c>
      <c r="F223" s="21">
        <f t="shared" si="76"/>
        <v>10000</v>
      </c>
      <c r="G223" s="45"/>
      <c r="H223" s="20"/>
      <c r="I223" s="20"/>
      <c r="J223" s="20"/>
      <c r="K223" s="45"/>
      <c r="L223" s="20">
        <v>10000</v>
      </c>
      <c r="M223" s="220"/>
      <c r="N223" s="43"/>
      <c r="O223" s="43"/>
      <c r="P223" s="38"/>
      <c r="Q223" s="38"/>
      <c r="R223" s="38"/>
      <c r="S223" s="39"/>
      <c r="T223" s="38"/>
      <c r="U223" s="72"/>
    </row>
    <row r="224" spans="1:21" ht="33.75">
      <c r="A224" s="40"/>
      <c r="B224" s="218"/>
      <c r="C224" s="153"/>
      <c r="D224" s="40"/>
      <c r="E224" s="71" t="s">
        <v>35</v>
      </c>
      <c r="F224" s="21">
        <f t="shared" si="76"/>
        <v>0</v>
      </c>
      <c r="G224" s="45"/>
      <c r="H224" s="20"/>
      <c r="I224" s="20"/>
      <c r="J224" s="20"/>
      <c r="K224" s="45"/>
      <c r="L224" s="45"/>
      <c r="M224" s="220"/>
      <c r="N224" s="43"/>
      <c r="O224" s="43"/>
      <c r="P224" s="38"/>
      <c r="Q224" s="40"/>
      <c r="R224" s="40"/>
      <c r="S224" s="41"/>
      <c r="T224" s="40"/>
      <c r="U224" s="75"/>
    </row>
    <row r="225" spans="1:21" ht="72" customHeight="1">
      <c r="A225" s="227" t="s">
        <v>171</v>
      </c>
      <c r="B225" s="228"/>
      <c r="C225" s="138"/>
      <c r="D225" s="38"/>
      <c r="E225" s="71"/>
      <c r="F225" s="21"/>
      <c r="G225" s="40"/>
      <c r="H225" s="21"/>
      <c r="I225" s="21"/>
      <c r="J225" s="21"/>
      <c r="K225" s="40"/>
      <c r="L225" s="50"/>
      <c r="M225" s="134"/>
      <c r="N225" s="45"/>
      <c r="O225" s="135"/>
      <c r="P225" s="45"/>
      <c r="Q225" s="136"/>
      <c r="R225" s="38"/>
      <c r="S225" s="39"/>
      <c r="T225" s="38"/>
      <c r="U225" s="72"/>
    </row>
    <row r="226" spans="1:21" ht="11.25" customHeight="1">
      <c r="A226" s="78" t="s">
        <v>169</v>
      </c>
      <c r="B226" s="193" t="s">
        <v>172</v>
      </c>
      <c r="C226" s="151" t="s">
        <v>92</v>
      </c>
      <c r="D226" s="137"/>
      <c r="E226" s="74" t="s">
        <v>7</v>
      </c>
      <c r="F226" s="21">
        <f t="shared" ref="F226:F231" si="86">G226+H226+I226+J226+K226+L226</f>
        <v>8053323.0699999994</v>
      </c>
      <c r="G226" s="40">
        <f>G227+G228</f>
        <v>0</v>
      </c>
      <c r="H226" s="21">
        <f t="shared" ref="H226:L226" si="87">H227+H228</f>
        <v>977344.48</v>
      </c>
      <c r="I226" s="21">
        <f t="shared" si="87"/>
        <v>977344.40999999992</v>
      </c>
      <c r="J226" s="21">
        <f t="shared" si="87"/>
        <v>3049317.09</v>
      </c>
      <c r="K226" s="40">
        <f t="shared" si="87"/>
        <v>3049317.09</v>
      </c>
      <c r="L226" s="57">
        <f t="shared" si="87"/>
        <v>0</v>
      </c>
      <c r="M226" s="43"/>
      <c r="N226" s="38"/>
      <c r="O226" s="39"/>
      <c r="P226" s="38"/>
      <c r="Q226" s="36"/>
      <c r="R226" s="38"/>
      <c r="S226" s="39"/>
      <c r="T226" s="38"/>
      <c r="U226" s="72"/>
    </row>
    <row r="227" spans="1:21" ht="45" customHeight="1">
      <c r="A227" s="22"/>
      <c r="B227" s="195"/>
      <c r="C227" s="152"/>
      <c r="D227" s="38"/>
      <c r="E227" s="71" t="s">
        <v>34</v>
      </c>
      <c r="F227" s="21">
        <f t="shared" si="86"/>
        <v>161066.38999999998</v>
      </c>
      <c r="G227" s="45"/>
      <c r="H227" s="20">
        <f>H230</f>
        <v>19546.89</v>
      </c>
      <c r="I227" s="20">
        <f t="shared" ref="I227:L227" si="88">I230</f>
        <v>19546.82</v>
      </c>
      <c r="J227" s="20">
        <f t="shared" si="88"/>
        <v>60986.34</v>
      </c>
      <c r="K227" s="20">
        <f t="shared" si="88"/>
        <v>60986.34</v>
      </c>
      <c r="L227" s="20">
        <f t="shared" si="88"/>
        <v>0</v>
      </c>
      <c r="M227" s="43"/>
      <c r="N227" s="38"/>
      <c r="O227" s="39"/>
      <c r="P227" s="38"/>
      <c r="Q227" s="38"/>
      <c r="R227" s="38"/>
      <c r="S227" s="39"/>
      <c r="T227" s="38"/>
      <c r="U227" s="72"/>
    </row>
    <row r="228" spans="1:21" ht="33.75">
      <c r="A228" s="79"/>
      <c r="B228" s="197"/>
      <c r="C228" s="153"/>
      <c r="D228" s="40"/>
      <c r="E228" s="71" t="s">
        <v>35</v>
      </c>
      <c r="F228" s="21">
        <f t="shared" si="86"/>
        <v>7892256.6799999997</v>
      </c>
      <c r="G228" s="45"/>
      <c r="H228" s="20">
        <f>H231</f>
        <v>957797.59</v>
      </c>
      <c r="I228" s="20">
        <f t="shared" ref="I228:K228" si="89">I231</f>
        <v>957797.59</v>
      </c>
      <c r="J228" s="20">
        <f t="shared" si="89"/>
        <v>2988330.75</v>
      </c>
      <c r="K228" s="20">
        <f t="shared" si="89"/>
        <v>2988330.75</v>
      </c>
      <c r="L228" s="46"/>
      <c r="M228" s="50"/>
      <c r="N228" s="40"/>
      <c r="O228" s="41"/>
      <c r="P228" s="40"/>
      <c r="Q228" s="40"/>
      <c r="R228" s="40"/>
      <c r="S228" s="41"/>
      <c r="T228" s="40"/>
      <c r="U228" s="75"/>
    </row>
    <row r="229" spans="1:21" ht="12" customHeight="1">
      <c r="A229" s="70" t="s">
        <v>170</v>
      </c>
      <c r="B229" s="216" t="s">
        <v>177</v>
      </c>
      <c r="C229" s="151" t="s">
        <v>92</v>
      </c>
      <c r="D229" s="137"/>
      <c r="E229" s="74" t="s">
        <v>7</v>
      </c>
      <c r="F229" s="21">
        <f t="shared" si="86"/>
        <v>8053323.0699999994</v>
      </c>
      <c r="G229" s="20">
        <f>G230+G231</f>
        <v>0</v>
      </c>
      <c r="H229" s="20">
        <f t="shared" ref="H229:L229" si="90">H230+H231</f>
        <v>977344.48</v>
      </c>
      <c r="I229" s="20">
        <f t="shared" si="90"/>
        <v>977344.40999999992</v>
      </c>
      <c r="J229" s="20">
        <f t="shared" si="90"/>
        <v>3049317.09</v>
      </c>
      <c r="K229" s="20">
        <f t="shared" si="90"/>
        <v>3049317.09</v>
      </c>
      <c r="L229" s="20">
        <f t="shared" si="90"/>
        <v>0</v>
      </c>
      <c r="M229" s="224" t="s">
        <v>178</v>
      </c>
      <c r="N229" s="47" t="s">
        <v>24</v>
      </c>
      <c r="O229" s="38"/>
      <c r="P229" s="39">
        <v>5.5</v>
      </c>
      <c r="Q229" s="36">
        <v>5.5</v>
      </c>
      <c r="R229" s="39"/>
      <c r="S229" s="36"/>
      <c r="T229" s="39"/>
      <c r="U229" s="36"/>
    </row>
    <row r="230" spans="1:21" ht="41.25" customHeight="1">
      <c r="A230" s="70"/>
      <c r="B230" s="217"/>
      <c r="C230" s="152"/>
      <c r="D230" s="38"/>
      <c r="E230" s="71" t="s">
        <v>34</v>
      </c>
      <c r="F230" s="21">
        <f t="shared" si="86"/>
        <v>161066.38999999998</v>
      </c>
      <c r="G230" s="20"/>
      <c r="H230" s="20">
        <v>19546.89</v>
      </c>
      <c r="I230" s="20">
        <v>19546.82</v>
      </c>
      <c r="J230" s="20">
        <v>60986.34</v>
      </c>
      <c r="K230" s="20">
        <v>60986.34</v>
      </c>
      <c r="L230" s="20"/>
      <c r="M230" s="225"/>
      <c r="N230" s="43"/>
      <c r="O230" s="38"/>
      <c r="P230" s="39"/>
      <c r="Q230" s="38"/>
      <c r="R230" s="39"/>
      <c r="S230" s="38"/>
      <c r="T230" s="39"/>
      <c r="U230" s="38"/>
    </row>
    <row r="231" spans="1:21" ht="166.5" customHeight="1">
      <c r="A231" s="70"/>
      <c r="B231" s="218"/>
      <c r="C231" s="153"/>
      <c r="D231" s="40"/>
      <c r="E231" s="71" t="s">
        <v>35</v>
      </c>
      <c r="F231" s="21">
        <f t="shared" si="86"/>
        <v>7892256.6799999997</v>
      </c>
      <c r="G231" s="45"/>
      <c r="H231" s="20">
        <v>957797.59</v>
      </c>
      <c r="I231" s="20">
        <v>957797.59</v>
      </c>
      <c r="J231" s="20">
        <v>2988330.75</v>
      </c>
      <c r="K231" s="45">
        <v>2988330.75</v>
      </c>
      <c r="L231" s="45"/>
      <c r="M231" s="226"/>
      <c r="N231" s="43"/>
      <c r="O231" s="38"/>
      <c r="P231" s="39"/>
      <c r="Q231" s="40"/>
      <c r="R231" s="39">
        <v>11</v>
      </c>
      <c r="S231" s="40">
        <v>11</v>
      </c>
      <c r="T231" s="39">
        <v>11</v>
      </c>
      <c r="U231" s="40"/>
    </row>
    <row r="232" spans="1:21" ht="11.25" customHeight="1">
      <c r="A232" s="193" t="s">
        <v>202</v>
      </c>
      <c r="B232" s="208"/>
      <c r="C232" s="42"/>
      <c r="D232" s="36"/>
      <c r="E232" s="74" t="s">
        <v>7</v>
      </c>
      <c r="F232" s="31">
        <f>G232+H232+I232+J232+K232+L232</f>
        <v>2131825100.4100001</v>
      </c>
      <c r="G232" s="31">
        <f>G233+G234</f>
        <v>373182121.89999998</v>
      </c>
      <c r="H232" s="31">
        <f t="shared" ref="H232:L232" si="91">H233+H234</f>
        <v>407345502.12999994</v>
      </c>
      <c r="I232" s="31">
        <f t="shared" si="91"/>
        <v>406312284.92999995</v>
      </c>
      <c r="J232" s="31">
        <f t="shared" si="91"/>
        <v>360321208.11000001</v>
      </c>
      <c r="K232" s="31">
        <f t="shared" si="91"/>
        <v>333767124.75</v>
      </c>
      <c r="L232" s="31">
        <f t="shared" si="91"/>
        <v>250896858.58999997</v>
      </c>
      <c r="M232" s="36"/>
      <c r="N232" s="37"/>
      <c r="O232" s="36"/>
      <c r="P232" s="37"/>
      <c r="Q232" s="36"/>
      <c r="R232" s="37"/>
      <c r="S232" s="36"/>
      <c r="T232" s="37"/>
      <c r="U232" s="36"/>
    </row>
    <row r="233" spans="1:21" ht="44.25" customHeight="1">
      <c r="A233" s="195"/>
      <c r="B233" s="209"/>
      <c r="C233" s="43"/>
      <c r="D233" s="38"/>
      <c r="E233" s="71" t="s">
        <v>34</v>
      </c>
      <c r="F233" s="30">
        <f>G233+H233+I233+J233+K233+L233</f>
        <v>834427662.04999995</v>
      </c>
      <c r="G233" s="31">
        <f>G22+G61+G118+G151+G175+G190+G136+G202</f>
        <v>120596426.22</v>
      </c>
      <c r="H233" s="31">
        <f>H22+H61+H118+H151+H175+H190+H136+H202+H220+H227</f>
        <v>122890366.96999998</v>
      </c>
      <c r="I233" s="31">
        <f>I22+I61+I118+I151+I175+I190+I136+I202+I220+I227</f>
        <v>122769598.88999999</v>
      </c>
      <c r="J233" s="31">
        <f t="shared" ref="J233:K233" si="92">J22+J61+J118+J151+J175+J190+J136+J202+J227</f>
        <v>107485724.86</v>
      </c>
      <c r="K233" s="31">
        <f t="shared" si="92"/>
        <v>114623279.52000001</v>
      </c>
      <c r="L233" s="31">
        <f>L22+L61+L118+L151+L175+L190+L136+L202</f>
        <v>246062265.58999997</v>
      </c>
      <c r="M233" s="38"/>
      <c r="N233" s="39"/>
      <c r="O233" s="38"/>
      <c r="P233" s="39"/>
      <c r="Q233" s="38"/>
      <c r="R233" s="39"/>
      <c r="S233" s="38"/>
      <c r="T233" s="39"/>
      <c r="U233" s="38"/>
    </row>
    <row r="234" spans="1:21" ht="33.75" customHeight="1">
      <c r="A234" s="197"/>
      <c r="B234" s="210"/>
      <c r="C234" s="50"/>
      <c r="D234" s="40"/>
      <c r="E234" s="71" t="s">
        <v>35</v>
      </c>
      <c r="F234" s="30">
        <f t="shared" si="64"/>
        <v>1297397438.3599999</v>
      </c>
      <c r="G234" s="31">
        <f>G23+G62+G119+G152+G176+G191+G137+G203</f>
        <v>252585695.68000001</v>
      </c>
      <c r="H234" s="31">
        <f>H23+H62+H119+H152+H176+H191+H137+H203+H221+H228</f>
        <v>284455135.15999997</v>
      </c>
      <c r="I234" s="31">
        <f>I23+I62+I119+I152+I176+I191+I137+I203+I221+I228</f>
        <v>283542686.03999996</v>
      </c>
      <c r="J234" s="31">
        <f t="shared" ref="J234:K234" si="93">J23+J62+J119+J152+J176+J191+J137+J203+J228</f>
        <v>252835483.25</v>
      </c>
      <c r="K234" s="31">
        <f t="shared" si="93"/>
        <v>219143845.22999999</v>
      </c>
      <c r="L234" s="31">
        <f>L23+L62+L119+L152+L176+L191+L137+L203</f>
        <v>4834593</v>
      </c>
      <c r="M234" s="38"/>
      <c r="N234" s="39"/>
      <c r="O234" s="38"/>
      <c r="P234" s="39"/>
      <c r="Q234" s="38"/>
      <c r="R234" s="41"/>
      <c r="S234" s="40"/>
      <c r="T234" s="41"/>
      <c r="U234" s="40"/>
    </row>
    <row r="235" spans="1:21">
      <c r="A235" s="179" t="s">
        <v>203</v>
      </c>
      <c r="B235" s="190"/>
      <c r="C235" s="6"/>
      <c r="D235" s="6"/>
      <c r="E235" s="100"/>
      <c r="F235" s="101"/>
      <c r="G235" s="51"/>
      <c r="H235" s="6"/>
      <c r="I235" s="102"/>
      <c r="J235" s="6"/>
      <c r="K235" s="102"/>
      <c r="L235" s="106"/>
      <c r="M235" s="36"/>
      <c r="N235" s="36"/>
      <c r="O235" s="42"/>
      <c r="P235" s="36"/>
      <c r="Q235" s="69"/>
      <c r="R235" s="39"/>
      <c r="S235" s="39"/>
      <c r="T235" s="39"/>
      <c r="U235" s="72"/>
    </row>
    <row r="236" spans="1:21">
      <c r="A236" s="180"/>
      <c r="B236" s="191"/>
      <c r="C236" s="7"/>
      <c r="D236" s="7"/>
      <c r="E236" s="103"/>
      <c r="F236" s="104"/>
      <c r="G236" s="94"/>
      <c r="H236" s="7"/>
      <c r="I236" s="105"/>
      <c r="J236" s="7"/>
      <c r="K236" s="105"/>
      <c r="L236" s="10"/>
      <c r="M236" s="38"/>
      <c r="N236" s="38"/>
      <c r="O236" s="43"/>
      <c r="P236" s="38"/>
      <c r="Q236" s="72"/>
      <c r="R236" s="39"/>
      <c r="S236" s="39"/>
      <c r="T236" s="39"/>
      <c r="U236" s="72"/>
    </row>
    <row r="237" spans="1:21" ht="104.25" customHeight="1">
      <c r="A237" s="181"/>
      <c r="B237" s="192"/>
      <c r="C237" s="7"/>
      <c r="D237" s="7"/>
      <c r="E237" s="103"/>
      <c r="F237" s="104"/>
      <c r="G237" s="94"/>
      <c r="H237" s="7"/>
      <c r="I237" s="105"/>
      <c r="J237" s="7"/>
      <c r="K237" s="105"/>
      <c r="L237" s="10"/>
      <c r="M237" s="40"/>
      <c r="N237" s="40"/>
      <c r="O237" s="50"/>
      <c r="P237" s="40"/>
      <c r="Q237" s="75"/>
      <c r="R237" s="39"/>
      <c r="S237" s="39"/>
      <c r="T237" s="39"/>
      <c r="U237" s="72"/>
    </row>
    <row r="238" spans="1:21">
      <c r="A238" s="193" t="s">
        <v>204</v>
      </c>
      <c r="B238" s="194"/>
      <c r="C238" s="106"/>
      <c r="D238" s="6"/>
      <c r="E238" s="107"/>
      <c r="F238" s="108"/>
      <c r="G238" s="25"/>
      <c r="H238" s="6"/>
      <c r="I238" s="6"/>
      <c r="J238" s="6"/>
      <c r="K238" s="102"/>
      <c r="L238" s="6"/>
      <c r="M238" s="38"/>
      <c r="N238" s="43"/>
      <c r="O238" s="38"/>
      <c r="P238" s="38"/>
      <c r="Q238" s="72"/>
      <c r="R238" s="39"/>
      <c r="S238" s="39"/>
      <c r="T238" s="39"/>
      <c r="U238" s="72"/>
    </row>
    <row r="239" spans="1:21">
      <c r="A239" s="195"/>
      <c r="B239" s="196"/>
      <c r="C239" s="10"/>
      <c r="D239" s="7"/>
      <c r="E239" s="109"/>
      <c r="F239" s="110"/>
      <c r="G239" s="33"/>
      <c r="H239" s="7"/>
      <c r="I239" s="7"/>
      <c r="J239" s="7"/>
      <c r="K239" s="105"/>
      <c r="L239" s="7"/>
      <c r="M239" s="38"/>
      <c r="N239" s="43"/>
      <c r="O239" s="38"/>
      <c r="P239" s="38"/>
      <c r="Q239" s="72"/>
      <c r="R239" s="39"/>
      <c r="S239" s="39"/>
      <c r="T239" s="39"/>
      <c r="U239" s="72"/>
    </row>
    <row r="240" spans="1:21">
      <c r="A240" s="197"/>
      <c r="B240" s="198"/>
      <c r="C240" s="11"/>
      <c r="D240" s="8"/>
      <c r="E240" s="111"/>
      <c r="F240" s="15"/>
      <c r="G240" s="29"/>
      <c r="H240" s="8"/>
      <c r="I240" s="8"/>
      <c r="J240" s="8"/>
      <c r="K240" s="112"/>
      <c r="L240" s="8"/>
      <c r="M240" s="40"/>
      <c r="N240" s="50"/>
      <c r="O240" s="40"/>
      <c r="P240" s="40"/>
      <c r="Q240" s="75"/>
      <c r="R240" s="39"/>
      <c r="S240" s="39"/>
      <c r="T240" s="39"/>
      <c r="U240" s="72"/>
    </row>
    <row r="241" spans="1:21">
      <c r="A241" s="14">
        <v>1</v>
      </c>
      <c r="B241" s="199" t="s">
        <v>67</v>
      </c>
      <c r="C241" s="6"/>
      <c r="D241" s="113"/>
      <c r="E241" s="114" t="s">
        <v>7</v>
      </c>
      <c r="F241" s="115" t="e">
        <f t="shared" ref="F241:G241" si="94">F242+F243</f>
        <v>#REF!</v>
      </c>
      <c r="G241" s="115" t="e">
        <f t="shared" si="94"/>
        <v>#REF!</v>
      </c>
      <c r="H241" s="16">
        <f>H242+H243</f>
        <v>1274449</v>
      </c>
      <c r="I241" s="16">
        <f>I242+I243</f>
        <v>1274449</v>
      </c>
      <c r="J241" s="7"/>
      <c r="K241" s="105"/>
      <c r="L241" s="6"/>
      <c r="M241" s="36"/>
      <c r="N241" s="39"/>
      <c r="O241" s="36"/>
      <c r="P241" s="39"/>
      <c r="Q241" s="36"/>
      <c r="R241" s="39"/>
      <c r="S241" s="39"/>
      <c r="T241" s="39"/>
      <c r="U241" s="72"/>
    </row>
    <row r="242" spans="1:21" ht="42.75" customHeight="1">
      <c r="A242" s="7"/>
      <c r="B242" s="200"/>
      <c r="C242" s="7"/>
      <c r="D242" s="116"/>
      <c r="E242" s="117" t="s">
        <v>34</v>
      </c>
      <c r="F242" s="17"/>
      <c r="G242" s="27"/>
      <c r="H242" s="9"/>
      <c r="I242" s="129"/>
      <c r="J242" s="7"/>
      <c r="K242" s="105"/>
      <c r="L242" s="7"/>
      <c r="M242" s="38"/>
      <c r="N242" s="39"/>
      <c r="O242" s="38"/>
      <c r="P242" s="39"/>
      <c r="Q242" s="38"/>
      <c r="R242" s="39"/>
      <c r="S242" s="39"/>
      <c r="T242" s="39"/>
      <c r="U242" s="72"/>
    </row>
    <row r="243" spans="1:21" ht="33.75">
      <c r="A243" s="8"/>
      <c r="B243" s="201"/>
      <c r="C243" s="8"/>
      <c r="D243" s="118"/>
      <c r="E243" s="117" t="s">
        <v>35</v>
      </c>
      <c r="F243" s="16" t="e">
        <f>#REF!</f>
        <v>#REF!</v>
      </c>
      <c r="G243" s="16" t="e">
        <f>#REF!</f>
        <v>#REF!</v>
      </c>
      <c r="H243" s="15">
        <f>H246</f>
        <v>1274449</v>
      </c>
      <c r="I243" s="15">
        <f>I246</f>
        <v>1274449</v>
      </c>
      <c r="J243" s="8"/>
      <c r="K243" s="112"/>
      <c r="L243" s="8"/>
      <c r="M243" s="40"/>
      <c r="N243" s="39"/>
      <c r="O243" s="40"/>
      <c r="P243" s="39"/>
      <c r="Q243" s="40"/>
      <c r="R243" s="39"/>
      <c r="S243" s="39"/>
      <c r="T243" s="39"/>
      <c r="U243" s="72"/>
    </row>
    <row r="244" spans="1:21">
      <c r="A244" s="119" t="s">
        <v>8</v>
      </c>
      <c r="B244" s="179" t="s">
        <v>142</v>
      </c>
      <c r="C244" s="36"/>
      <c r="D244" s="39"/>
      <c r="E244" s="120" t="s">
        <v>7</v>
      </c>
      <c r="F244" s="16">
        <f t="shared" ref="F244:G244" si="95">F245+F246</f>
        <v>1166927</v>
      </c>
      <c r="G244" s="131">
        <f t="shared" si="95"/>
        <v>1166927</v>
      </c>
      <c r="H244" s="20">
        <f>H245+H246</f>
        <v>1274449</v>
      </c>
      <c r="I244" s="20">
        <f>I245+I246</f>
        <v>1274449</v>
      </c>
      <c r="J244" s="27"/>
      <c r="K244" s="39"/>
      <c r="L244" s="39"/>
      <c r="M244" s="172" t="s">
        <v>64</v>
      </c>
      <c r="N244" s="121" t="s">
        <v>16</v>
      </c>
      <c r="O244" s="6"/>
      <c r="P244" s="122">
        <v>82.1</v>
      </c>
      <c r="Q244" s="36">
        <v>50</v>
      </c>
      <c r="R244" s="39"/>
      <c r="S244" s="39"/>
      <c r="T244" s="39"/>
      <c r="U244" s="72"/>
    </row>
    <row r="245" spans="1:21" ht="45" customHeight="1">
      <c r="A245" s="123"/>
      <c r="B245" s="180"/>
      <c r="C245" s="38"/>
      <c r="D245" s="39"/>
      <c r="E245" s="117" t="s">
        <v>34</v>
      </c>
      <c r="F245" s="16"/>
      <c r="G245" s="44"/>
      <c r="H245" s="20"/>
      <c r="I245" s="132"/>
      <c r="J245" s="27"/>
      <c r="K245" s="39"/>
      <c r="L245" s="39"/>
      <c r="M245" s="173"/>
      <c r="N245" s="124"/>
      <c r="O245" s="7"/>
      <c r="P245" s="105"/>
      <c r="Q245" s="38"/>
      <c r="R245" s="39"/>
      <c r="S245" s="39"/>
      <c r="T245" s="39"/>
      <c r="U245" s="72"/>
    </row>
    <row r="246" spans="1:21" ht="33.75">
      <c r="A246" s="125"/>
      <c r="B246" s="181"/>
      <c r="C246" s="40"/>
      <c r="D246" s="39"/>
      <c r="E246" s="126" t="s">
        <v>35</v>
      </c>
      <c r="F246" s="108">
        <v>1166927</v>
      </c>
      <c r="G246" s="57">
        <f>F246</f>
        <v>1166927</v>
      </c>
      <c r="H246" s="21">
        <v>1274449</v>
      </c>
      <c r="I246" s="21">
        <v>1274449</v>
      </c>
      <c r="J246" s="27"/>
      <c r="K246" s="39"/>
      <c r="L246" s="39"/>
      <c r="M246" s="174"/>
      <c r="N246" s="127"/>
      <c r="O246" s="8"/>
      <c r="P246" s="112"/>
      <c r="Q246" s="40"/>
      <c r="R246" s="39"/>
      <c r="S246" s="39"/>
      <c r="T246" s="39"/>
      <c r="U246" s="72"/>
    </row>
    <row r="247" spans="1:21" s="2" customFormat="1">
      <c r="A247" s="182" t="s">
        <v>205</v>
      </c>
      <c r="B247" s="183"/>
      <c r="C247" s="6"/>
      <c r="D247" s="113"/>
      <c r="E247" s="100"/>
      <c r="F247" s="108"/>
      <c r="G247" s="51"/>
      <c r="H247" s="106"/>
      <c r="I247" s="6"/>
      <c r="J247" s="102"/>
      <c r="K247" s="6"/>
      <c r="L247" s="69"/>
      <c r="M247" s="6"/>
      <c r="N247" s="105"/>
      <c r="O247" s="6"/>
      <c r="P247" s="6"/>
      <c r="Q247" s="6"/>
      <c r="R247" s="105"/>
      <c r="S247" s="105"/>
      <c r="T247" s="105"/>
      <c r="U247" s="116"/>
    </row>
    <row r="248" spans="1:21" s="2" customFormat="1">
      <c r="A248" s="184"/>
      <c r="B248" s="185"/>
      <c r="C248" s="7"/>
      <c r="D248" s="116"/>
      <c r="E248" s="103"/>
      <c r="F248" s="110"/>
      <c r="G248" s="94"/>
      <c r="H248" s="10"/>
      <c r="I248" s="7"/>
      <c r="J248" s="105"/>
      <c r="K248" s="7"/>
      <c r="L248" s="72"/>
      <c r="M248" s="7"/>
      <c r="N248" s="105"/>
      <c r="O248" s="7"/>
      <c r="P248" s="7"/>
      <c r="Q248" s="7"/>
      <c r="R248" s="105"/>
      <c r="S248" s="105"/>
      <c r="T248" s="105"/>
      <c r="U248" s="116"/>
    </row>
    <row r="249" spans="1:21" s="2" customFormat="1">
      <c r="A249" s="184"/>
      <c r="B249" s="185"/>
      <c r="C249" s="7"/>
      <c r="D249" s="116"/>
      <c r="E249" s="103"/>
      <c r="F249" s="110"/>
      <c r="G249" s="94"/>
      <c r="H249" s="10"/>
      <c r="I249" s="7"/>
      <c r="J249" s="105"/>
      <c r="K249" s="7"/>
      <c r="L249" s="72"/>
      <c r="M249" s="7"/>
      <c r="N249" s="105"/>
      <c r="O249" s="7"/>
      <c r="P249" s="7"/>
      <c r="Q249" s="7"/>
      <c r="R249" s="105"/>
      <c r="S249" s="105"/>
      <c r="T249" s="105"/>
      <c r="U249" s="116"/>
    </row>
    <row r="250" spans="1:21">
      <c r="A250" s="128" t="s">
        <v>9</v>
      </c>
      <c r="B250" s="186" t="s">
        <v>65</v>
      </c>
      <c r="C250" s="42"/>
      <c r="D250" s="36"/>
      <c r="E250" s="12" t="s">
        <v>7</v>
      </c>
      <c r="F250" s="17">
        <f>F251+F252</f>
        <v>13704442</v>
      </c>
      <c r="G250" s="17">
        <f>G251+G252</f>
        <v>13643599.080000002</v>
      </c>
      <c r="H250" s="20">
        <f>H251+H252</f>
        <v>13679036</v>
      </c>
      <c r="I250" s="20">
        <f>I251+I252</f>
        <v>13496211.550000001</v>
      </c>
      <c r="J250" s="20"/>
      <c r="K250" s="45"/>
      <c r="L250" s="46"/>
      <c r="M250" s="168"/>
      <c r="N250" s="121"/>
      <c r="O250" s="6"/>
      <c r="P250" s="102"/>
      <c r="Q250" s="36"/>
      <c r="R250" s="39"/>
      <c r="S250" s="39"/>
      <c r="T250" s="39"/>
      <c r="U250" s="72"/>
    </row>
    <row r="251" spans="1:21" ht="56.25">
      <c r="A251" s="123"/>
      <c r="B251" s="186"/>
      <c r="C251" s="43"/>
      <c r="D251" s="38"/>
      <c r="E251" s="13" t="s">
        <v>34</v>
      </c>
      <c r="F251" s="16"/>
      <c r="G251" s="20"/>
      <c r="H251" s="20"/>
      <c r="I251" s="20"/>
      <c r="J251" s="20"/>
      <c r="K251" s="45"/>
      <c r="L251" s="46"/>
      <c r="M251" s="168"/>
      <c r="N251" s="124"/>
      <c r="O251" s="7"/>
      <c r="P251" s="105"/>
      <c r="Q251" s="38"/>
      <c r="R251" s="39"/>
      <c r="S251" s="39"/>
      <c r="T251" s="39"/>
      <c r="U251" s="72"/>
    </row>
    <row r="252" spans="1:21" ht="33.75">
      <c r="A252" s="125"/>
      <c r="B252" s="186"/>
      <c r="C252" s="50"/>
      <c r="D252" s="40"/>
      <c r="E252" s="13" t="s">
        <v>35</v>
      </c>
      <c r="F252" s="16">
        <f>F255+F258+F261</f>
        <v>13704442</v>
      </c>
      <c r="G252" s="16">
        <f>G255+G258+G261</f>
        <v>13643599.080000002</v>
      </c>
      <c r="H252" s="20">
        <f>H255+H258+H261</f>
        <v>13679036</v>
      </c>
      <c r="I252" s="20">
        <f>I255+I258+I261</f>
        <v>13496211.550000001</v>
      </c>
      <c r="J252" s="20"/>
      <c r="K252" s="45"/>
      <c r="L252" s="46"/>
      <c r="M252" s="168"/>
      <c r="N252" s="124"/>
      <c r="O252" s="7"/>
      <c r="P252" s="105"/>
      <c r="Q252" s="38"/>
      <c r="R252" s="39"/>
      <c r="S252" s="39"/>
      <c r="T252" s="39"/>
      <c r="U252" s="72"/>
    </row>
    <row r="253" spans="1:21">
      <c r="A253" s="165" t="s">
        <v>10</v>
      </c>
      <c r="B253" s="169" t="s">
        <v>143</v>
      </c>
      <c r="C253" s="42"/>
      <c r="D253" s="36"/>
      <c r="E253" s="120" t="s">
        <v>7</v>
      </c>
      <c r="F253" s="16">
        <f t="shared" ref="F253:G253" si="96">F254+F255</f>
        <v>4990139</v>
      </c>
      <c r="G253" s="16">
        <f t="shared" si="96"/>
        <v>4972404.41</v>
      </c>
      <c r="H253" s="20">
        <f>H254+H255</f>
        <v>4997598</v>
      </c>
      <c r="I253" s="20">
        <f>I254+I255</f>
        <v>4952885.2</v>
      </c>
      <c r="J253" s="20"/>
      <c r="K253" s="45"/>
      <c r="L253" s="45"/>
      <c r="M253" s="175" t="s">
        <v>68</v>
      </c>
      <c r="N253" s="100" t="s">
        <v>16</v>
      </c>
      <c r="O253" s="106"/>
      <c r="P253" s="6">
        <v>100</v>
      </c>
      <c r="Q253" s="69">
        <v>100</v>
      </c>
      <c r="R253" s="39"/>
      <c r="S253" s="39"/>
      <c r="T253" s="39"/>
      <c r="U253" s="72"/>
    </row>
    <row r="254" spans="1:21" ht="56.25">
      <c r="A254" s="166"/>
      <c r="B254" s="169"/>
      <c r="C254" s="43"/>
      <c r="D254" s="38"/>
      <c r="E254" s="117" t="s">
        <v>34</v>
      </c>
      <c r="F254" s="16"/>
      <c r="G254" s="20"/>
      <c r="H254" s="20"/>
      <c r="I254" s="20"/>
      <c r="J254" s="20"/>
      <c r="K254" s="45"/>
      <c r="L254" s="45"/>
      <c r="M254" s="176"/>
      <c r="N254" s="133"/>
      <c r="O254" s="10"/>
      <c r="P254" s="7"/>
      <c r="Q254" s="72"/>
      <c r="R254" s="39"/>
      <c r="S254" s="39"/>
      <c r="T254" s="39"/>
      <c r="U254" s="72"/>
    </row>
    <row r="255" spans="1:21" ht="117" customHeight="1">
      <c r="A255" s="167"/>
      <c r="B255" s="169"/>
      <c r="C255" s="50"/>
      <c r="D255" s="40"/>
      <c r="E255" s="117" t="s">
        <v>35</v>
      </c>
      <c r="F255" s="16">
        <v>4990139</v>
      </c>
      <c r="G255" s="20">
        <v>4972404.41</v>
      </c>
      <c r="H255" s="20">
        <v>4997598</v>
      </c>
      <c r="I255" s="20">
        <v>4952885.2</v>
      </c>
      <c r="J255" s="20"/>
      <c r="K255" s="45"/>
      <c r="L255" s="45"/>
      <c r="M255" s="176"/>
      <c r="N255" s="114"/>
      <c r="O255" s="11"/>
      <c r="P255" s="8"/>
      <c r="Q255" s="75"/>
      <c r="R255" s="39"/>
      <c r="S255" s="39"/>
      <c r="T255" s="39"/>
      <c r="U255" s="72"/>
    </row>
    <row r="256" spans="1:21">
      <c r="A256" s="165" t="s">
        <v>86</v>
      </c>
      <c r="B256" s="169" t="s">
        <v>66</v>
      </c>
      <c r="C256" s="42"/>
      <c r="D256" s="36"/>
      <c r="E256" s="120" t="s">
        <v>7</v>
      </c>
      <c r="F256" s="16">
        <f>F257+F258</f>
        <v>3994288</v>
      </c>
      <c r="G256" s="16">
        <f>G257+G258</f>
        <v>3967643.71</v>
      </c>
      <c r="H256" s="20">
        <f>H257+H258</f>
        <v>3869752</v>
      </c>
      <c r="I256" s="20">
        <f>I257+I258</f>
        <v>3765729.97</v>
      </c>
      <c r="J256" s="20"/>
      <c r="K256" s="45"/>
      <c r="L256" s="45"/>
      <c r="M256" s="177" t="s">
        <v>69</v>
      </c>
      <c r="N256" s="100" t="s">
        <v>16</v>
      </c>
      <c r="O256" s="106"/>
      <c r="P256" s="6">
        <v>100</v>
      </c>
      <c r="Q256" s="69">
        <v>100</v>
      </c>
      <c r="R256" s="39"/>
      <c r="S256" s="39"/>
      <c r="T256" s="39"/>
      <c r="U256" s="72"/>
    </row>
    <row r="257" spans="1:21" ht="56.25">
      <c r="A257" s="166"/>
      <c r="B257" s="169"/>
      <c r="C257" s="43"/>
      <c r="D257" s="38"/>
      <c r="E257" s="117" t="s">
        <v>34</v>
      </c>
      <c r="F257" s="16"/>
      <c r="G257" s="20"/>
      <c r="H257" s="20"/>
      <c r="I257" s="20"/>
      <c r="J257" s="20"/>
      <c r="K257" s="45"/>
      <c r="L257" s="45"/>
      <c r="M257" s="177"/>
      <c r="N257" s="133"/>
      <c r="O257" s="10"/>
      <c r="P257" s="7"/>
      <c r="Q257" s="72"/>
      <c r="R257" s="39"/>
      <c r="S257" s="39"/>
      <c r="T257" s="39"/>
      <c r="U257" s="72"/>
    </row>
    <row r="258" spans="1:21" ht="124.5" customHeight="1">
      <c r="A258" s="166"/>
      <c r="B258" s="169"/>
      <c r="C258" s="50"/>
      <c r="D258" s="40"/>
      <c r="E258" s="117" t="s">
        <v>35</v>
      </c>
      <c r="F258" s="16">
        <v>3994288</v>
      </c>
      <c r="G258" s="20">
        <v>3967643.71</v>
      </c>
      <c r="H258" s="20">
        <v>3869752</v>
      </c>
      <c r="I258" s="20">
        <v>3765729.97</v>
      </c>
      <c r="J258" s="20"/>
      <c r="K258" s="45"/>
      <c r="L258" s="45"/>
      <c r="M258" s="177"/>
      <c r="N258" s="114"/>
      <c r="O258" s="11"/>
      <c r="P258" s="8"/>
      <c r="Q258" s="75"/>
      <c r="R258" s="39"/>
      <c r="S258" s="39"/>
      <c r="T258" s="39"/>
      <c r="U258" s="72"/>
    </row>
    <row r="259" spans="1:21">
      <c r="A259" s="119" t="s">
        <v>87</v>
      </c>
      <c r="B259" s="170" t="s">
        <v>93</v>
      </c>
      <c r="C259" s="42"/>
      <c r="D259" s="36"/>
      <c r="E259" s="120" t="s">
        <v>7</v>
      </c>
      <c r="F259" s="16">
        <f t="shared" ref="F259:G259" si="97">F260+F261</f>
        <v>4720015</v>
      </c>
      <c r="G259" s="16">
        <f t="shared" si="97"/>
        <v>4703550.96</v>
      </c>
      <c r="H259" s="20">
        <f>H260+H261</f>
        <v>4811686</v>
      </c>
      <c r="I259" s="20">
        <f>I260+I261</f>
        <v>4777596.38</v>
      </c>
      <c r="J259" s="20"/>
      <c r="K259" s="45"/>
      <c r="L259" s="45"/>
      <c r="M259" s="178" t="s">
        <v>206</v>
      </c>
      <c r="N259" s="100" t="s">
        <v>16</v>
      </c>
      <c r="O259" s="106"/>
      <c r="P259" s="6">
        <v>100</v>
      </c>
      <c r="Q259" s="69">
        <v>100</v>
      </c>
      <c r="R259" s="39"/>
      <c r="S259" s="39"/>
      <c r="T259" s="39"/>
      <c r="U259" s="72"/>
    </row>
    <row r="260" spans="1:21" ht="56.25">
      <c r="A260" s="123"/>
      <c r="B260" s="170"/>
      <c r="C260" s="43"/>
      <c r="D260" s="38"/>
      <c r="E260" s="117" t="s">
        <v>34</v>
      </c>
      <c r="F260" s="16"/>
      <c r="G260" s="20"/>
      <c r="H260" s="20"/>
      <c r="I260" s="20"/>
      <c r="J260" s="20"/>
      <c r="K260" s="45"/>
      <c r="L260" s="45"/>
      <c r="M260" s="178"/>
      <c r="N260" s="133"/>
      <c r="O260" s="10"/>
      <c r="P260" s="7"/>
      <c r="Q260" s="72"/>
      <c r="R260" s="39"/>
      <c r="S260" s="39"/>
      <c r="T260" s="39"/>
      <c r="U260" s="72"/>
    </row>
    <row r="261" spans="1:21" ht="58.5" customHeight="1">
      <c r="A261" s="125"/>
      <c r="B261" s="170"/>
      <c r="C261" s="50"/>
      <c r="D261" s="40"/>
      <c r="E261" s="117" t="s">
        <v>35</v>
      </c>
      <c r="F261" s="16">
        <v>4720015</v>
      </c>
      <c r="G261" s="20">
        <v>4703550.96</v>
      </c>
      <c r="H261" s="20">
        <v>4811686</v>
      </c>
      <c r="I261" s="20">
        <v>4777596.38</v>
      </c>
      <c r="J261" s="20"/>
      <c r="K261" s="45"/>
      <c r="L261" s="45"/>
      <c r="M261" s="178"/>
      <c r="N261" s="114"/>
      <c r="O261" s="11"/>
      <c r="P261" s="8"/>
      <c r="Q261" s="75"/>
      <c r="R261" s="39"/>
      <c r="S261" s="39"/>
      <c r="T261" s="39"/>
      <c r="U261" s="72"/>
    </row>
    <row r="262" spans="1:21">
      <c r="A262" s="150" t="s">
        <v>207</v>
      </c>
      <c r="B262" s="171"/>
      <c r="C262" s="187"/>
      <c r="D262" s="187"/>
      <c r="E262" s="120" t="s">
        <v>7</v>
      </c>
      <c r="F262" s="17" t="e">
        <f t="shared" ref="F262:G262" si="98">F241+F250</f>
        <v>#REF!</v>
      </c>
      <c r="G262" s="17" t="e">
        <f t="shared" si="98"/>
        <v>#REF!</v>
      </c>
      <c r="H262" s="20">
        <f>H263+H264</f>
        <v>14953485</v>
      </c>
      <c r="I262" s="20">
        <f>I263+I264</f>
        <v>14770660.550000001</v>
      </c>
      <c r="J262" s="20"/>
      <c r="K262" s="45"/>
      <c r="L262" s="45"/>
      <c r="M262" s="9"/>
      <c r="N262" s="100"/>
      <c r="O262" s="106"/>
      <c r="P262" s="6"/>
      <c r="Q262" s="69"/>
      <c r="R262" s="39"/>
      <c r="S262" s="39"/>
      <c r="T262" s="39"/>
      <c r="U262" s="72"/>
    </row>
    <row r="263" spans="1:21" ht="45.75" customHeight="1">
      <c r="A263" s="171"/>
      <c r="B263" s="171"/>
      <c r="C263" s="188"/>
      <c r="D263" s="188"/>
      <c r="E263" s="117" t="s">
        <v>34</v>
      </c>
      <c r="F263" s="17"/>
      <c r="G263" s="20"/>
      <c r="H263" s="20"/>
      <c r="I263" s="20"/>
      <c r="J263" s="20"/>
      <c r="K263" s="45"/>
      <c r="L263" s="45"/>
      <c r="M263" s="9"/>
      <c r="N263" s="133"/>
      <c r="O263" s="10"/>
      <c r="P263" s="7"/>
      <c r="Q263" s="72"/>
      <c r="R263" s="39"/>
      <c r="S263" s="39"/>
      <c r="T263" s="39"/>
      <c r="U263" s="72"/>
    </row>
    <row r="264" spans="1:21" ht="33.75">
      <c r="A264" s="149"/>
      <c r="B264" s="149"/>
      <c r="C264" s="188"/>
      <c r="D264" s="188"/>
      <c r="E264" s="117" t="s">
        <v>35</v>
      </c>
      <c r="F264" s="17" t="e">
        <f>F252+F243</f>
        <v>#REF!</v>
      </c>
      <c r="G264" s="17" t="e">
        <f>G252+G243</f>
        <v>#REF!</v>
      </c>
      <c r="H264" s="20">
        <f>H252+H243</f>
        <v>14953485</v>
      </c>
      <c r="I264" s="20">
        <f t="shared" ref="I264:L264" si="99">I252+I243</f>
        <v>14770660.550000001</v>
      </c>
      <c r="J264" s="20">
        <f t="shared" si="99"/>
        <v>0</v>
      </c>
      <c r="K264" s="20">
        <f t="shared" si="99"/>
        <v>0</v>
      </c>
      <c r="L264" s="20">
        <f t="shared" si="99"/>
        <v>0</v>
      </c>
      <c r="M264" s="9"/>
      <c r="N264" s="114"/>
      <c r="O264" s="11"/>
      <c r="P264" s="8"/>
      <c r="Q264" s="75"/>
      <c r="R264" s="39"/>
      <c r="S264" s="39"/>
      <c r="T264" s="39"/>
      <c r="U264" s="72"/>
    </row>
    <row r="265" spans="1:21">
      <c r="A265" s="257" t="s">
        <v>208</v>
      </c>
      <c r="B265" s="260"/>
      <c r="C265" s="36"/>
      <c r="D265" s="69"/>
      <c r="E265" s="12" t="s">
        <v>7</v>
      </c>
      <c r="F265" s="17" t="e">
        <f>F266+F267</f>
        <v>#REF!</v>
      </c>
      <c r="G265" s="17" t="e">
        <f>G266+G267</f>
        <v>#REF!</v>
      </c>
      <c r="H265" s="20">
        <f>H266+H267</f>
        <v>422298987.12999994</v>
      </c>
      <c r="I265" s="20">
        <f>I266+I267</f>
        <v>421082945.47999996</v>
      </c>
      <c r="J265" s="20"/>
      <c r="K265" s="45"/>
      <c r="L265" s="45"/>
      <c r="M265" s="130"/>
      <c r="N265" s="100"/>
      <c r="O265" s="106"/>
      <c r="P265" s="6"/>
      <c r="Q265" s="69"/>
      <c r="R265" s="39"/>
      <c r="S265" s="39"/>
      <c r="T265" s="39"/>
      <c r="U265" s="72"/>
    </row>
    <row r="266" spans="1:21" ht="45" customHeight="1">
      <c r="A266" s="258"/>
      <c r="B266" s="105"/>
      <c r="C266" s="188"/>
      <c r="D266" s="72"/>
      <c r="E266" s="13" t="s">
        <v>34</v>
      </c>
      <c r="F266" s="17">
        <f>F263+F233</f>
        <v>834427662.04999995</v>
      </c>
      <c r="G266" s="17">
        <f>G263+G233</f>
        <v>120596426.22</v>
      </c>
      <c r="H266" s="20">
        <f>H233+H263</f>
        <v>122890366.96999998</v>
      </c>
      <c r="I266" s="20">
        <f>I233+I263</f>
        <v>122769598.88999999</v>
      </c>
      <c r="J266" s="20"/>
      <c r="K266" s="45"/>
      <c r="L266" s="45"/>
      <c r="M266" s="130"/>
      <c r="N266" s="133"/>
      <c r="O266" s="10"/>
      <c r="P266" s="7"/>
      <c r="Q266" s="72"/>
      <c r="R266" s="39"/>
      <c r="S266" s="39"/>
      <c r="T266" s="39"/>
      <c r="U266" s="72"/>
    </row>
    <row r="267" spans="1:21" ht="33.75">
      <c r="A267" s="259"/>
      <c r="B267" s="112"/>
      <c r="C267" s="189"/>
      <c r="D267" s="75"/>
      <c r="E267" s="13" t="s">
        <v>35</v>
      </c>
      <c r="F267" s="17" t="e">
        <f>F264+F234</f>
        <v>#REF!</v>
      </c>
      <c r="G267" s="17" t="e">
        <f>G264+G234</f>
        <v>#REF!</v>
      </c>
      <c r="H267" s="20">
        <f>H234+H264</f>
        <v>299408620.15999997</v>
      </c>
      <c r="I267" s="20">
        <f>I234+I264</f>
        <v>298313346.58999997</v>
      </c>
      <c r="J267" s="20"/>
      <c r="K267" s="45"/>
      <c r="L267" s="45"/>
      <c r="M267" s="130"/>
      <c r="N267" s="114"/>
      <c r="O267" s="11"/>
      <c r="P267" s="8"/>
      <c r="Q267" s="75"/>
      <c r="R267" s="41"/>
      <c r="S267" s="41"/>
      <c r="T267" s="41"/>
      <c r="U267" s="75"/>
    </row>
  </sheetData>
  <mergeCells count="210">
    <mergeCell ref="B102:B104"/>
    <mergeCell ref="B153:B155"/>
    <mergeCell ref="B156:B158"/>
    <mergeCell ref="B226:B228"/>
    <mergeCell ref="B229:B231"/>
    <mergeCell ref="B177:B179"/>
    <mergeCell ref="B219:B221"/>
    <mergeCell ref="B114:B116"/>
    <mergeCell ref="B126:B128"/>
    <mergeCell ref="B213:B215"/>
    <mergeCell ref="M126:M128"/>
    <mergeCell ref="B183:B185"/>
    <mergeCell ref="M141:M143"/>
    <mergeCell ref="B159:B161"/>
    <mergeCell ref="M159:M161"/>
    <mergeCell ref="B162:B164"/>
    <mergeCell ref="B165:B167"/>
    <mergeCell ref="A171:B173"/>
    <mergeCell ref="M120:M122"/>
    <mergeCell ref="B123:B125"/>
    <mergeCell ref="M123:M125"/>
    <mergeCell ref="B135:B137"/>
    <mergeCell ref="A132:B134"/>
    <mergeCell ref="M153:M155"/>
    <mergeCell ref="B141:B143"/>
    <mergeCell ref="C180:C182"/>
    <mergeCell ref="C183:C185"/>
    <mergeCell ref="M138:M140"/>
    <mergeCell ref="B81:B83"/>
    <mergeCell ref="M192:M194"/>
    <mergeCell ref="B195:B197"/>
    <mergeCell ref="B210:B212"/>
    <mergeCell ref="M210:M212"/>
    <mergeCell ref="M204:M206"/>
    <mergeCell ref="B207:B209"/>
    <mergeCell ref="M177:M179"/>
    <mergeCell ref="B180:B182"/>
    <mergeCell ref="A186:B188"/>
    <mergeCell ref="B189:B191"/>
    <mergeCell ref="B174:B176"/>
    <mergeCell ref="B90:B92"/>
    <mergeCell ref="M90:M92"/>
    <mergeCell ref="B105:B107"/>
    <mergeCell ref="B96:B98"/>
    <mergeCell ref="M108:M110"/>
    <mergeCell ref="B108:B110"/>
    <mergeCell ref="B192:B194"/>
    <mergeCell ref="B144:B146"/>
    <mergeCell ref="A147:B149"/>
    <mergeCell ref="B150:B152"/>
    <mergeCell ref="B204:B206"/>
    <mergeCell ref="B168:B170"/>
    <mergeCell ref="C54:C56"/>
    <mergeCell ref="M93:M95"/>
    <mergeCell ref="B99:B101"/>
    <mergeCell ref="M63:M65"/>
    <mergeCell ref="M33:M35"/>
    <mergeCell ref="B36:B38"/>
    <mergeCell ref="M36:M38"/>
    <mergeCell ref="B39:B41"/>
    <mergeCell ref="B42:B44"/>
    <mergeCell ref="A57:B59"/>
    <mergeCell ref="B60:B62"/>
    <mergeCell ref="B63:B65"/>
    <mergeCell ref="B45:B47"/>
    <mergeCell ref="M45:M47"/>
    <mergeCell ref="B48:B50"/>
    <mergeCell ref="M48:M50"/>
    <mergeCell ref="B51:B53"/>
    <mergeCell ref="B93:B95"/>
    <mergeCell ref="C69:C71"/>
    <mergeCell ref="C72:C74"/>
    <mergeCell ref="C75:C77"/>
    <mergeCell ref="C78:C80"/>
    <mergeCell ref="C81:C83"/>
    <mergeCell ref="C96:C98"/>
    <mergeCell ref="M207:M209"/>
    <mergeCell ref="A198:B200"/>
    <mergeCell ref="B10:B13"/>
    <mergeCell ref="C10:D11"/>
    <mergeCell ref="E10:L10"/>
    <mergeCell ref="M10:U10"/>
    <mergeCell ref="E11:E13"/>
    <mergeCell ref="F11:L11"/>
    <mergeCell ref="M11:M13"/>
    <mergeCell ref="N11:N13"/>
    <mergeCell ref="O11:U11"/>
    <mergeCell ref="C12:C13"/>
    <mergeCell ref="D12:D13"/>
    <mergeCell ref="F12:F13"/>
    <mergeCell ref="G12:L12"/>
    <mergeCell ref="O12:O13"/>
    <mergeCell ref="P12:U12"/>
    <mergeCell ref="B54:B56"/>
    <mergeCell ref="B21:B23"/>
    <mergeCell ref="B24:B26"/>
    <mergeCell ref="B27:B29"/>
    <mergeCell ref="A15:B15"/>
    <mergeCell ref="A16:B16"/>
    <mergeCell ref="C66:C68"/>
    <mergeCell ref="M229:M231"/>
    <mergeCell ref="M222:M224"/>
    <mergeCell ref="B222:B224"/>
    <mergeCell ref="A225:B225"/>
    <mergeCell ref="M51:M53"/>
    <mergeCell ref="B111:B113"/>
    <mergeCell ref="M111:M113"/>
    <mergeCell ref="M168:M170"/>
    <mergeCell ref="M165:M167"/>
    <mergeCell ref="B66:B68"/>
    <mergeCell ref="B69:B71"/>
    <mergeCell ref="M69:M71"/>
    <mergeCell ref="B72:B74"/>
    <mergeCell ref="B75:B77"/>
    <mergeCell ref="B84:B86"/>
    <mergeCell ref="M84:M86"/>
    <mergeCell ref="B87:B89"/>
    <mergeCell ref="B78:B80"/>
    <mergeCell ref="M78:M80"/>
    <mergeCell ref="M213:M215"/>
    <mergeCell ref="B138:B140"/>
    <mergeCell ref="B117:B119"/>
    <mergeCell ref="B120:B122"/>
    <mergeCell ref="B201:B203"/>
    <mergeCell ref="N1:Q1"/>
    <mergeCell ref="A5:Q5"/>
    <mergeCell ref="A6:Q6"/>
    <mergeCell ref="A7:Q7"/>
    <mergeCell ref="A8:Q8"/>
    <mergeCell ref="B129:B131"/>
    <mergeCell ref="M129:M131"/>
    <mergeCell ref="A17:B17"/>
    <mergeCell ref="A18:B20"/>
    <mergeCell ref="B30:B32"/>
    <mergeCell ref="B33:B35"/>
    <mergeCell ref="C21:C23"/>
    <mergeCell ref="C24:C26"/>
    <mergeCell ref="C27:C29"/>
    <mergeCell ref="C30:C32"/>
    <mergeCell ref="C33:C35"/>
    <mergeCell ref="C36:C38"/>
    <mergeCell ref="C39:C41"/>
    <mergeCell ref="C42:C44"/>
    <mergeCell ref="C45:C47"/>
    <mergeCell ref="C48:C50"/>
    <mergeCell ref="C51:C53"/>
    <mergeCell ref="C60:C62"/>
    <mergeCell ref="C63:C65"/>
    <mergeCell ref="C189:C191"/>
    <mergeCell ref="C192:C194"/>
    <mergeCell ref="C195:C197"/>
    <mergeCell ref="C201:C203"/>
    <mergeCell ref="C204:C206"/>
    <mergeCell ref="C126:C128"/>
    <mergeCell ref="C129:C131"/>
    <mergeCell ref="C135:C137"/>
    <mergeCell ref="C138:C140"/>
    <mergeCell ref="C141:C143"/>
    <mergeCell ref="C144:C146"/>
    <mergeCell ref="C150:C152"/>
    <mergeCell ref="C153:C155"/>
    <mergeCell ref="C156:C158"/>
    <mergeCell ref="C84:C86"/>
    <mergeCell ref="C93:C95"/>
    <mergeCell ref="C87:C89"/>
    <mergeCell ref="C159:C161"/>
    <mergeCell ref="C162:C164"/>
    <mergeCell ref="C165:C167"/>
    <mergeCell ref="C168:C170"/>
    <mergeCell ref="C174:C176"/>
    <mergeCell ref="C177:C179"/>
    <mergeCell ref="C99:C101"/>
    <mergeCell ref="C102:C104"/>
    <mergeCell ref="C105:C107"/>
    <mergeCell ref="C108:C110"/>
    <mergeCell ref="C111:C113"/>
    <mergeCell ref="C114:C116"/>
    <mergeCell ref="C117:C119"/>
    <mergeCell ref="C120:C122"/>
    <mergeCell ref="C123:C125"/>
    <mergeCell ref="A235:B237"/>
    <mergeCell ref="A238:B240"/>
    <mergeCell ref="B241:B243"/>
    <mergeCell ref="C207:C209"/>
    <mergeCell ref="C210:C212"/>
    <mergeCell ref="C213:C215"/>
    <mergeCell ref="C219:C221"/>
    <mergeCell ref="C222:C224"/>
    <mergeCell ref="C226:C228"/>
    <mergeCell ref="C229:C231"/>
    <mergeCell ref="A216:B218"/>
    <mergeCell ref="A232:B234"/>
    <mergeCell ref="C266:C267"/>
    <mergeCell ref="A253:A255"/>
    <mergeCell ref="A256:A258"/>
    <mergeCell ref="M250:M252"/>
    <mergeCell ref="B256:B258"/>
    <mergeCell ref="B259:B261"/>
    <mergeCell ref="A262:B264"/>
    <mergeCell ref="A265:B265"/>
    <mergeCell ref="M244:M246"/>
    <mergeCell ref="M253:M255"/>
    <mergeCell ref="M256:M258"/>
    <mergeCell ref="M259:M261"/>
    <mergeCell ref="B253:B255"/>
    <mergeCell ref="B244:B246"/>
    <mergeCell ref="A247:B249"/>
    <mergeCell ref="B250:B252"/>
    <mergeCell ref="C262:C264"/>
    <mergeCell ref="D262:D264"/>
  </mergeCells>
  <pageMargins left="1.1811023622047245" right="0" top="0" bottom="0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2023-05-11T11:27:30Z</dcterms:modified>
</cp:coreProperties>
</file>